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0.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1.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2.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My Drive\Evan Work\Montclair\Research\Manuscripts\BFR Microvascular - M Perlet\Submission 2\"/>
    </mc:Choice>
  </mc:AlternateContent>
  <xr:revisionPtr revIDLastSave="0" documentId="13_ncr:1_{6C5611A0-5AF8-4DB4-A557-DD2AA9AC5823}" xr6:coauthVersionLast="47" xr6:coauthVersionMax="47" xr10:uidLastSave="{00000000-0000-0000-0000-000000000000}"/>
  <bookViews>
    <workbookView xWindow="28680" yWindow="-120" windowWidth="29040" windowHeight="15720" xr2:uid="{00000000-000D-0000-FFFF-FFFF00000000}"/>
  </bookViews>
  <sheets>
    <sheet name="Links" sheetId="36" r:id="rId1"/>
    <sheet name="Full Data Set" sheetId="1" r:id="rId2"/>
    <sheet name="Graph x axis" sheetId="3" r:id="rId3"/>
    <sheet name="FCR Slope 1" sheetId="2" r:id="rId4"/>
    <sheet name="VL Slope 1" sheetId="15" r:id="rId5"/>
    <sheet name="FCR Slope 2" sheetId="16" r:id="rId6"/>
    <sheet name="VL Slope 2" sheetId="17" r:id="rId7"/>
    <sheet name="FCR set 10s SmO2" sheetId="18" r:id="rId8"/>
    <sheet name="FCR entire set SmO2" sheetId="19" r:id="rId9"/>
    <sheet name="VL set 10s SmO2" sheetId="20" r:id="rId10"/>
    <sheet name="VL entire set SmO2" sheetId="21" r:id="rId11"/>
    <sheet name="FCR set 10s TH" sheetId="22" r:id="rId12"/>
    <sheet name="FCR entire set TH" sheetId="23" r:id="rId13"/>
    <sheet name="VL set 10s TH" sheetId="24" r:id="rId14"/>
    <sheet name="VL entire set TH" sheetId="25" r:id="rId15"/>
    <sheet name="FCR Base SmO2" sheetId="26" r:id="rId16"/>
    <sheet name="FCR Min SmO2" sheetId="27" r:id="rId17"/>
    <sheet name="FCR Max SmO2" sheetId="28" r:id="rId18"/>
    <sheet name="VL Base SmO2" sheetId="29" r:id="rId19"/>
    <sheet name="VL Min SmO2" sheetId="30" r:id="rId20"/>
    <sheet name="VL Max SmO2" sheetId="31" r:id="rId21"/>
    <sheet name="Breathing Rate" sheetId="32" r:id="rId22"/>
    <sheet name="Heart Rate" sheetId="33" r:id="rId23"/>
    <sheet name="Systolic Blood Pressure" sheetId="34" r:id="rId24"/>
    <sheet name="Diastolic Blood Pressure" sheetId="35" r:id="rId25"/>
  </sheets>
  <definedNames>
    <definedName name="Breathing_Rate__bpm">'Breathing Rate'!$A$1</definedName>
    <definedName name="Diastolic_Blood_Pressure__mmHg">'Diastolic Blood Pressure'!$A$1</definedName>
    <definedName name="FCR_Baseline_SmO2">'FCR Base SmO2'!$A$1</definedName>
    <definedName name="FCR_Maximum_SmO2">'FCR Max SmO2'!$A$1</definedName>
    <definedName name="FCR_Minimum_SmO2">'FCR Min SmO2'!$A$1</definedName>
    <definedName name="FCR_SmO2_Entire_Set">'FCR entire set SmO2'!$A$1</definedName>
    <definedName name="FCR_SmO2_Set_Final_10s">'FCR set 10s SmO2'!$A$1</definedName>
    <definedName name="FCR_SmO2_Slope_1____s">'FCR Slope 1'!$A$1</definedName>
    <definedName name="FCR_SmO2_Slope_2_1st_10s____s">'FCR Slope 2'!$A$1</definedName>
    <definedName name="FCR_TH_Entire_Set__g_dL">'FCR entire set TH'!$A$1</definedName>
    <definedName name="FCR_TH_Set_Final_10s__g_dL">'FCR set 10s TH'!$A$1</definedName>
    <definedName name="Full_Data_Set">'Full Data Set'!$A$1</definedName>
    <definedName name="Graph_X_Axis">'Graph x axis'!$A$1</definedName>
    <definedName name="Heart_Rate__BPM">'Heart Rate'!$A$1</definedName>
    <definedName name="List_of_links">Links!$A$7</definedName>
    <definedName name="Systolic_Blood_Pressure__mmHg">'Systolic Blood Pressure'!$A$1</definedName>
    <definedName name="VL_Baseline_SmO2">'VL Base SmO2'!$A$1</definedName>
    <definedName name="VL_Maximum_SmO2">'VL Max SmO2'!$A$1</definedName>
    <definedName name="VL_Minimum_SmO2">'VL Min SmO2'!$A$1</definedName>
    <definedName name="VL_SmO2_Entire_Set">'VL entire set SmO2'!$A$1</definedName>
    <definedName name="VL_SmO2_Set_Final_10s">'VL set 10s SmO2'!$A$1</definedName>
    <definedName name="VL_SmO2_Slope_1____s">'VL Slope 1'!$A$1</definedName>
    <definedName name="VL_SmO2_Slope_2_1st_10s____s">'VL Slope 2'!$A$1</definedName>
    <definedName name="VL_TH_Entire_Set__g_dL">'VL entire set TH'!$A$1</definedName>
    <definedName name="VL_TH_Set_Final_10s__g_dL">'VL set 10s TH'!$A$1</definedName>
  </definedNames>
  <calcPr calcId="191029"/>
</workbook>
</file>

<file path=xl/calcChain.xml><?xml version="1.0" encoding="utf-8"?>
<calcChain xmlns="http://schemas.openxmlformats.org/spreadsheetml/2006/main">
  <c r="M28" i="1" l="1"/>
  <c r="M29" i="1"/>
  <c r="M30" i="1"/>
  <c r="M32" i="1"/>
  <c r="M33" i="1"/>
  <c r="M34" i="1"/>
  <c r="M35" i="1"/>
  <c r="M36" i="1"/>
  <c r="M37" i="1"/>
  <c r="M38" i="1"/>
  <c r="M3" i="1"/>
  <c r="M4" i="1"/>
  <c r="M5" i="1"/>
  <c r="M6" i="1"/>
  <c r="M7" i="1"/>
  <c r="M8" i="1"/>
  <c r="M9" i="1"/>
  <c r="M10" i="1"/>
  <c r="M11" i="1"/>
  <c r="M12" i="1"/>
  <c r="M13" i="1"/>
  <c r="M14" i="1"/>
  <c r="M15" i="1"/>
  <c r="M16" i="1"/>
  <c r="M17" i="1"/>
  <c r="M18" i="1"/>
  <c r="M19" i="1"/>
  <c r="M20" i="1"/>
  <c r="M21" i="1"/>
  <c r="M22" i="1"/>
  <c r="M23" i="1"/>
  <c r="M24" i="1"/>
  <c r="M25" i="1"/>
  <c r="M26" i="1"/>
  <c r="M2" i="1"/>
  <c r="D38" i="1"/>
  <c r="E38" i="1"/>
  <c r="F38" i="1"/>
  <c r="G38" i="1"/>
  <c r="H38" i="1"/>
  <c r="I38" i="1"/>
  <c r="J38" i="1"/>
  <c r="K38" i="1"/>
  <c r="L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P38" i="1"/>
  <c r="AQ38" i="1"/>
  <c r="AR38" i="1"/>
  <c r="AS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CJ38" i="1"/>
  <c r="CK38" i="1"/>
  <c r="CL38" i="1"/>
  <c r="CM38" i="1"/>
  <c r="CN38" i="1"/>
  <c r="CO38" i="1"/>
  <c r="CP38" i="1"/>
  <c r="CQ38" i="1"/>
  <c r="CR38" i="1"/>
  <c r="CS38" i="1"/>
  <c r="CT38" i="1"/>
  <c r="CU38" i="1"/>
  <c r="CV38" i="1"/>
  <c r="CW38" i="1"/>
  <c r="CX38" i="1"/>
  <c r="CY38" i="1"/>
  <c r="CZ38" i="1"/>
  <c r="DA38" i="1"/>
  <c r="DB38" i="1"/>
  <c r="DC38" i="1"/>
  <c r="DD38" i="1"/>
  <c r="DE38" i="1"/>
  <c r="DF38" i="1"/>
  <c r="DG38" i="1"/>
  <c r="DH38" i="1"/>
  <c r="DI38" i="1"/>
  <c r="DJ38" i="1"/>
  <c r="DK38" i="1"/>
  <c r="DL38" i="1"/>
  <c r="DM38" i="1"/>
  <c r="DN38" i="1"/>
  <c r="DO38" i="1"/>
  <c r="DP38" i="1"/>
  <c r="DQ38" i="1"/>
  <c r="DR38" i="1"/>
  <c r="DS38" i="1"/>
  <c r="DT38" i="1"/>
  <c r="DU38" i="1"/>
  <c r="DV38" i="1"/>
  <c r="DW38" i="1"/>
  <c r="DX38" i="1"/>
  <c r="DY38" i="1"/>
  <c r="DZ38" i="1"/>
  <c r="EA38" i="1"/>
  <c r="EB38" i="1"/>
  <c r="EC38" i="1"/>
  <c r="ED38" i="1"/>
  <c r="EE38" i="1"/>
  <c r="EF38" i="1"/>
  <c r="EG38" i="1"/>
  <c r="EH38" i="1"/>
  <c r="EI38" i="1"/>
  <c r="EJ38" i="1"/>
  <c r="EK38" i="1"/>
  <c r="EL38" i="1"/>
  <c r="EM38" i="1"/>
  <c r="EN38" i="1"/>
  <c r="EO38" i="1"/>
  <c r="EP38" i="1"/>
  <c r="EQ38" i="1"/>
  <c r="ER38" i="1"/>
  <c r="ES38" i="1"/>
  <c r="ET38" i="1"/>
  <c r="EU38" i="1"/>
  <c r="EV38" i="1"/>
  <c r="EW38" i="1"/>
  <c r="EX38" i="1"/>
  <c r="EY38" i="1"/>
  <c r="EZ38" i="1"/>
  <c r="FA38" i="1"/>
  <c r="FB38" i="1"/>
  <c r="FC38" i="1"/>
  <c r="FD38" i="1"/>
  <c r="FE38" i="1"/>
  <c r="FF38" i="1"/>
  <c r="FG38" i="1"/>
  <c r="FH38" i="1"/>
  <c r="FI38" i="1"/>
  <c r="FJ38" i="1"/>
  <c r="FK38" i="1"/>
  <c r="FL38" i="1"/>
  <c r="FM38" i="1"/>
  <c r="FN38" i="1"/>
  <c r="FO38" i="1"/>
  <c r="FP38" i="1"/>
  <c r="FQ38" i="1"/>
  <c r="FR38" i="1"/>
  <c r="FS38" i="1"/>
  <c r="FT38" i="1"/>
  <c r="FU38" i="1"/>
  <c r="FV38" i="1"/>
  <c r="FW38" i="1"/>
  <c r="FX38" i="1"/>
  <c r="FY38" i="1"/>
  <c r="FZ38" i="1"/>
  <c r="GA38" i="1"/>
  <c r="GB38" i="1"/>
  <c r="GC38" i="1"/>
  <c r="GD38" i="1"/>
  <c r="GE38" i="1"/>
  <c r="GF38" i="1"/>
  <c r="C38" i="1"/>
  <c r="F131" i="25"/>
  <c r="F132" i="25"/>
  <c r="F225" i="24"/>
  <c r="F131" i="24"/>
  <c r="C1" i="35"/>
  <c r="D1" i="35"/>
  <c r="E1" i="35"/>
  <c r="F1" i="35"/>
  <c r="G1" i="35"/>
  <c r="C2" i="35"/>
  <c r="D2" i="35"/>
  <c r="E2" i="35"/>
  <c r="F2" i="35"/>
  <c r="G2" i="35"/>
  <c r="C3" i="35"/>
  <c r="D3" i="35"/>
  <c r="E3" i="35"/>
  <c r="F3" i="35"/>
  <c r="G3" i="35"/>
  <c r="C4" i="35"/>
  <c r="D4" i="35"/>
  <c r="E4" i="35"/>
  <c r="F4" i="35"/>
  <c r="G4" i="35"/>
  <c r="C5" i="35"/>
  <c r="D5" i="35"/>
  <c r="E5" i="35"/>
  <c r="F5" i="35"/>
  <c r="G5" i="35"/>
  <c r="C6" i="35"/>
  <c r="D6" i="35"/>
  <c r="E6" i="35"/>
  <c r="F6" i="35"/>
  <c r="G6" i="35"/>
  <c r="C7" i="35"/>
  <c r="D7" i="35"/>
  <c r="E7" i="35"/>
  <c r="F7" i="35"/>
  <c r="G7" i="35"/>
  <c r="C8" i="35"/>
  <c r="D8" i="35"/>
  <c r="E8" i="35"/>
  <c r="F8" i="35"/>
  <c r="G8" i="35"/>
  <c r="C9" i="35"/>
  <c r="D9" i="35"/>
  <c r="E9" i="35"/>
  <c r="F9" i="35"/>
  <c r="G9" i="35"/>
  <c r="C10" i="35"/>
  <c r="D10" i="35"/>
  <c r="E10" i="35"/>
  <c r="F10" i="35"/>
  <c r="G10" i="35"/>
  <c r="C11" i="35"/>
  <c r="D11" i="35"/>
  <c r="E11" i="35"/>
  <c r="F11" i="35"/>
  <c r="G11" i="35"/>
  <c r="C12" i="35"/>
  <c r="D12" i="35"/>
  <c r="E12" i="35"/>
  <c r="F12" i="35"/>
  <c r="G12" i="35"/>
  <c r="C13" i="35"/>
  <c r="D13" i="35"/>
  <c r="E13" i="35"/>
  <c r="F13" i="35"/>
  <c r="G13" i="35"/>
  <c r="C14" i="35"/>
  <c r="D14" i="35"/>
  <c r="E14" i="35"/>
  <c r="F14" i="35"/>
  <c r="G14" i="35"/>
  <c r="C15" i="35"/>
  <c r="D15" i="35"/>
  <c r="E15" i="35"/>
  <c r="F15" i="35"/>
  <c r="G15" i="35"/>
  <c r="C16" i="35"/>
  <c r="D16" i="35"/>
  <c r="E16" i="35"/>
  <c r="F16" i="35"/>
  <c r="G16" i="35"/>
  <c r="C17" i="35"/>
  <c r="D17" i="35"/>
  <c r="E17" i="35"/>
  <c r="F17" i="35"/>
  <c r="G17" i="35"/>
  <c r="C18" i="35"/>
  <c r="D18" i="35"/>
  <c r="E18" i="35"/>
  <c r="F18" i="35"/>
  <c r="G18" i="35"/>
  <c r="C19" i="35"/>
  <c r="D19" i="35"/>
  <c r="E19" i="35"/>
  <c r="F19" i="35"/>
  <c r="G19" i="35"/>
  <c r="C20" i="35"/>
  <c r="D20" i="35"/>
  <c r="E20" i="35"/>
  <c r="F20" i="35"/>
  <c r="G20" i="35"/>
  <c r="C21" i="35"/>
  <c r="D21" i="35"/>
  <c r="E21" i="35"/>
  <c r="F21" i="35"/>
  <c r="G21" i="35"/>
  <c r="C22" i="35"/>
  <c r="D22" i="35"/>
  <c r="E22" i="35"/>
  <c r="F22" i="35"/>
  <c r="G22" i="35"/>
  <c r="C23" i="35"/>
  <c r="D23" i="35"/>
  <c r="E23" i="35"/>
  <c r="F23" i="35"/>
  <c r="G23" i="35"/>
  <c r="C24" i="35"/>
  <c r="D24" i="35"/>
  <c r="E24" i="35"/>
  <c r="F24" i="35"/>
  <c r="G24" i="35"/>
  <c r="C25" i="35"/>
  <c r="D25" i="35"/>
  <c r="E25" i="35"/>
  <c r="F25" i="35"/>
  <c r="G25" i="35"/>
  <c r="C26" i="35"/>
  <c r="D26" i="35"/>
  <c r="E26" i="35"/>
  <c r="F26" i="35"/>
  <c r="G26" i="35"/>
  <c r="B2" i="35"/>
  <c r="B3" i="35"/>
  <c r="B4" i="35"/>
  <c r="B5" i="35"/>
  <c r="B6" i="35"/>
  <c r="B7" i="35"/>
  <c r="B8" i="35"/>
  <c r="B9" i="35"/>
  <c r="B10" i="35"/>
  <c r="B11" i="35"/>
  <c r="B12" i="35"/>
  <c r="B13" i="35"/>
  <c r="B14" i="35"/>
  <c r="B15" i="35"/>
  <c r="B16" i="35"/>
  <c r="B17" i="35"/>
  <c r="B18" i="35"/>
  <c r="B19" i="35"/>
  <c r="B20" i="35"/>
  <c r="B21" i="35"/>
  <c r="B22" i="35"/>
  <c r="B23" i="35"/>
  <c r="B24" i="35"/>
  <c r="B25" i="35"/>
  <c r="B26" i="35"/>
  <c r="B1" i="35"/>
  <c r="K6" i="35"/>
  <c r="AG4" i="35" s="1"/>
  <c r="K5" i="35"/>
  <c r="N4" i="35" s="1"/>
  <c r="V4" i="35"/>
  <c r="L4" i="35"/>
  <c r="K4" i="35"/>
  <c r="AG3" i="35"/>
  <c r="V3" i="35"/>
  <c r="R3" i="35"/>
  <c r="L3" i="35"/>
  <c r="K3" i="35"/>
  <c r="N3" i="35" s="1"/>
  <c r="AA2" i="35"/>
  <c r="V2" i="35"/>
  <c r="X4" i="35" s="1"/>
  <c r="L2" i="35"/>
  <c r="O4" i="35" s="1"/>
  <c r="K2" i="35"/>
  <c r="R2" i="35" s="1"/>
  <c r="V1" i="35"/>
  <c r="L1" i="35"/>
  <c r="K1" i="35"/>
  <c r="N2" i="35" s="1"/>
  <c r="C1" i="34"/>
  <c r="D1" i="34"/>
  <c r="E1" i="34"/>
  <c r="F1" i="34"/>
  <c r="G1" i="34"/>
  <c r="C2" i="34"/>
  <c r="D2" i="34"/>
  <c r="E2" i="34"/>
  <c r="F2" i="34"/>
  <c r="G2" i="34"/>
  <c r="C3" i="34"/>
  <c r="D3" i="34"/>
  <c r="E3" i="34"/>
  <c r="F3" i="34"/>
  <c r="G3" i="34"/>
  <c r="C4" i="34"/>
  <c r="D4" i="34"/>
  <c r="E4" i="34"/>
  <c r="F4" i="34"/>
  <c r="G4" i="34"/>
  <c r="C5" i="34"/>
  <c r="D5" i="34"/>
  <c r="E5" i="34"/>
  <c r="F5" i="34"/>
  <c r="G5" i="34"/>
  <c r="C6" i="34"/>
  <c r="D6" i="34"/>
  <c r="E6" i="34"/>
  <c r="F6" i="34"/>
  <c r="G6" i="34"/>
  <c r="C7" i="34"/>
  <c r="D7" i="34"/>
  <c r="E7" i="34"/>
  <c r="F7" i="34"/>
  <c r="G7" i="34"/>
  <c r="C8" i="34"/>
  <c r="D8" i="34"/>
  <c r="E8" i="34"/>
  <c r="F8" i="34"/>
  <c r="G8" i="34"/>
  <c r="C9" i="34"/>
  <c r="D9" i="34"/>
  <c r="E9" i="34"/>
  <c r="F9" i="34"/>
  <c r="G9" i="34"/>
  <c r="C10" i="34"/>
  <c r="D10" i="34"/>
  <c r="E10" i="34"/>
  <c r="F10" i="34"/>
  <c r="G10" i="34"/>
  <c r="C11" i="34"/>
  <c r="D11" i="34"/>
  <c r="E11" i="34"/>
  <c r="F11" i="34"/>
  <c r="G11" i="34"/>
  <c r="C12" i="34"/>
  <c r="D12" i="34"/>
  <c r="E12" i="34"/>
  <c r="F12" i="34"/>
  <c r="G12" i="34"/>
  <c r="C13" i="34"/>
  <c r="D13" i="34"/>
  <c r="E13" i="34"/>
  <c r="F13" i="34"/>
  <c r="G13" i="34"/>
  <c r="C14" i="34"/>
  <c r="D14" i="34"/>
  <c r="E14" i="34"/>
  <c r="F14" i="34"/>
  <c r="G14" i="34"/>
  <c r="C15" i="34"/>
  <c r="D15" i="34"/>
  <c r="E15" i="34"/>
  <c r="F15" i="34"/>
  <c r="G15" i="34"/>
  <c r="C16" i="34"/>
  <c r="D16" i="34"/>
  <c r="E16" i="34"/>
  <c r="F16" i="34"/>
  <c r="G16" i="34"/>
  <c r="C17" i="34"/>
  <c r="D17" i="34"/>
  <c r="E17" i="34"/>
  <c r="F17" i="34"/>
  <c r="G17" i="34"/>
  <c r="C18" i="34"/>
  <c r="D18" i="34"/>
  <c r="E18" i="34"/>
  <c r="F18" i="34"/>
  <c r="G18" i="34"/>
  <c r="C19" i="34"/>
  <c r="D19" i="34"/>
  <c r="E19" i="34"/>
  <c r="F19" i="34"/>
  <c r="G19" i="34"/>
  <c r="C20" i="34"/>
  <c r="D20" i="34"/>
  <c r="E20" i="34"/>
  <c r="F20" i="34"/>
  <c r="G20" i="34"/>
  <c r="C21" i="34"/>
  <c r="D21" i="34"/>
  <c r="E21" i="34"/>
  <c r="F21" i="34"/>
  <c r="G21" i="34"/>
  <c r="C22" i="34"/>
  <c r="D22" i="34"/>
  <c r="E22" i="34"/>
  <c r="F22" i="34"/>
  <c r="G22" i="34"/>
  <c r="C23" i="34"/>
  <c r="D23" i="34"/>
  <c r="E23" i="34"/>
  <c r="F23" i="34"/>
  <c r="G23" i="34"/>
  <c r="C24" i="34"/>
  <c r="D24" i="34"/>
  <c r="E24" i="34"/>
  <c r="F24" i="34"/>
  <c r="G24" i="34"/>
  <c r="C25" i="34"/>
  <c r="D25" i="34"/>
  <c r="E25" i="34"/>
  <c r="F25" i="34"/>
  <c r="G25" i="34"/>
  <c r="C26" i="34"/>
  <c r="D26" i="34"/>
  <c r="E26" i="34"/>
  <c r="F26" i="34"/>
  <c r="G26" i="34"/>
  <c r="B2" i="34"/>
  <c r="B3" i="34"/>
  <c r="B4" i="34"/>
  <c r="B5" i="34"/>
  <c r="B6" i="34"/>
  <c r="B7" i="34"/>
  <c r="B8" i="34"/>
  <c r="B9" i="34"/>
  <c r="B10" i="34"/>
  <c r="B11" i="34"/>
  <c r="B12" i="34"/>
  <c r="B13" i="34"/>
  <c r="B14" i="34"/>
  <c r="B15" i="34"/>
  <c r="B16" i="34"/>
  <c r="B17" i="34"/>
  <c r="B18" i="34"/>
  <c r="B19" i="34"/>
  <c r="B20" i="34"/>
  <c r="B21" i="34"/>
  <c r="B22" i="34"/>
  <c r="B23" i="34"/>
  <c r="B24" i="34"/>
  <c r="B25" i="34"/>
  <c r="B26" i="34"/>
  <c r="B1" i="34"/>
  <c r="K6" i="34"/>
  <c r="K5" i="34"/>
  <c r="N4" i="34" s="1"/>
  <c r="AA4" i="34"/>
  <c r="V4" i="34"/>
  <c r="L4" i="34"/>
  <c r="K4" i="34"/>
  <c r="R3" i="34" s="1"/>
  <c r="V3" i="34"/>
  <c r="L3" i="34"/>
  <c r="K3" i="34"/>
  <c r="N3" i="34" s="1"/>
  <c r="V2" i="34"/>
  <c r="X4" i="34" s="1"/>
  <c r="L2" i="34"/>
  <c r="K2" i="34"/>
  <c r="AG2" i="34" s="1"/>
  <c r="V1" i="34"/>
  <c r="L1" i="34"/>
  <c r="K1" i="34"/>
  <c r="N2" i="34" s="1"/>
  <c r="C1" i="33"/>
  <c r="D1" i="33"/>
  <c r="E1" i="33"/>
  <c r="F1" i="33"/>
  <c r="G1" i="33"/>
  <c r="C2" i="33"/>
  <c r="D2" i="33"/>
  <c r="E2" i="33"/>
  <c r="F2" i="33"/>
  <c r="G2" i="33"/>
  <c r="C3" i="33"/>
  <c r="D3" i="33"/>
  <c r="E3" i="33"/>
  <c r="F3" i="33"/>
  <c r="G3" i="33"/>
  <c r="C4" i="33"/>
  <c r="D4" i="33"/>
  <c r="E4" i="33"/>
  <c r="F4" i="33"/>
  <c r="G4" i="33"/>
  <c r="C5" i="33"/>
  <c r="D5" i="33"/>
  <c r="E5" i="33"/>
  <c r="F5" i="33"/>
  <c r="G5" i="33"/>
  <c r="C6" i="33"/>
  <c r="D6" i="33"/>
  <c r="E6" i="33"/>
  <c r="F6" i="33"/>
  <c r="G6" i="33"/>
  <c r="C7" i="33"/>
  <c r="D7" i="33"/>
  <c r="E7" i="33"/>
  <c r="F7" i="33"/>
  <c r="G7" i="33"/>
  <c r="C8" i="33"/>
  <c r="D8" i="33"/>
  <c r="E8" i="33"/>
  <c r="F8" i="33"/>
  <c r="G8" i="33"/>
  <c r="C9" i="33"/>
  <c r="D9" i="33"/>
  <c r="E9" i="33"/>
  <c r="F9" i="33"/>
  <c r="G9" i="33"/>
  <c r="C10" i="33"/>
  <c r="D10" i="33"/>
  <c r="E10" i="33"/>
  <c r="F10" i="33"/>
  <c r="G10" i="33"/>
  <c r="C11" i="33"/>
  <c r="D11" i="33"/>
  <c r="E11" i="33"/>
  <c r="F11" i="33"/>
  <c r="G11" i="33"/>
  <c r="C12" i="33"/>
  <c r="D12" i="33"/>
  <c r="E12" i="33"/>
  <c r="F12" i="33"/>
  <c r="G12" i="33"/>
  <c r="C13" i="33"/>
  <c r="D13" i="33"/>
  <c r="E13" i="33"/>
  <c r="F13" i="33"/>
  <c r="G13" i="33"/>
  <c r="C14" i="33"/>
  <c r="D14" i="33"/>
  <c r="E14" i="33"/>
  <c r="F14" i="33"/>
  <c r="G14" i="33"/>
  <c r="C15" i="33"/>
  <c r="D15" i="33"/>
  <c r="E15" i="33"/>
  <c r="F15" i="33"/>
  <c r="G15" i="33"/>
  <c r="C16" i="33"/>
  <c r="D16" i="33"/>
  <c r="E16" i="33"/>
  <c r="F16" i="33"/>
  <c r="G16" i="33"/>
  <c r="C17" i="33"/>
  <c r="D17" i="33"/>
  <c r="E17" i="33"/>
  <c r="F17" i="33"/>
  <c r="G17" i="33"/>
  <c r="C18" i="33"/>
  <c r="D18" i="33"/>
  <c r="E18" i="33"/>
  <c r="F18" i="33"/>
  <c r="G18" i="33"/>
  <c r="C19" i="33"/>
  <c r="D19" i="33"/>
  <c r="E19" i="33"/>
  <c r="F19" i="33"/>
  <c r="G19" i="33"/>
  <c r="C20" i="33"/>
  <c r="D20" i="33"/>
  <c r="E20" i="33"/>
  <c r="F20" i="33"/>
  <c r="G20" i="33"/>
  <c r="C21" i="33"/>
  <c r="D21" i="33"/>
  <c r="E21" i="33"/>
  <c r="F21" i="33"/>
  <c r="G21" i="33"/>
  <c r="C22" i="33"/>
  <c r="D22" i="33"/>
  <c r="E22" i="33"/>
  <c r="F22" i="33"/>
  <c r="G22" i="33"/>
  <c r="C23" i="33"/>
  <c r="D23" i="33"/>
  <c r="E23" i="33"/>
  <c r="F23" i="33"/>
  <c r="G23" i="33"/>
  <c r="C24" i="33"/>
  <c r="D24" i="33"/>
  <c r="E24" i="33"/>
  <c r="F24" i="33"/>
  <c r="G24" i="33"/>
  <c r="C25" i="33"/>
  <c r="D25" i="33"/>
  <c r="E25" i="33"/>
  <c r="F25" i="33"/>
  <c r="G25" i="33"/>
  <c r="C26" i="33"/>
  <c r="D26" i="33"/>
  <c r="E26" i="33"/>
  <c r="F26" i="33"/>
  <c r="G26" i="33"/>
  <c r="B2" i="33"/>
  <c r="B3" i="33"/>
  <c r="B4" i="33"/>
  <c r="B5" i="33"/>
  <c r="B6" i="33"/>
  <c r="B7" i="33"/>
  <c r="B8" i="33"/>
  <c r="B9" i="33"/>
  <c r="B10" i="33"/>
  <c r="B11" i="33"/>
  <c r="B12" i="33"/>
  <c r="B13" i="33"/>
  <c r="B14" i="33"/>
  <c r="B15" i="33"/>
  <c r="B16" i="33"/>
  <c r="B17" i="33"/>
  <c r="B18" i="33"/>
  <c r="B19" i="33"/>
  <c r="B20" i="33"/>
  <c r="B21" i="33"/>
  <c r="B22" i="33"/>
  <c r="B23" i="33"/>
  <c r="B24" i="33"/>
  <c r="B25" i="33"/>
  <c r="B26" i="33"/>
  <c r="B1" i="33"/>
  <c r="K6" i="33"/>
  <c r="AA4" i="33" s="1"/>
  <c r="K5" i="33"/>
  <c r="N4" i="33" s="1"/>
  <c r="V4" i="33"/>
  <c r="AG4" i="33" s="1"/>
  <c r="L4" i="33"/>
  <c r="K4" i="33"/>
  <c r="R3" i="33" s="1"/>
  <c r="V3" i="33"/>
  <c r="L3" i="33"/>
  <c r="K3" i="33"/>
  <c r="N3" i="33" s="1"/>
  <c r="V2" i="33"/>
  <c r="X4" i="33" s="1"/>
  <c r="L2" i="33"/>
  <c r="K2" i="33"/>
  <c r="V1" i="33"/>
  <c r="L1" i="33"/>
  <c r="K1" i="33"/>
  <c r="N2" i="33" s="1"/>
  <c r="C1" i="32"/>
  <c r="D1" i="32"/>
  <c r="E1" i="32"/>
  <c r="F1" i="32"/>
  <c r="G1" i="32"/>
  <c r="C2" i="32"/>
  <c r="D2" i="32"/>
  <c r="E2" i="32"/>
  <c r="F2" i="32"/>
  <c r="G2" i="32"/>
  <c r="C3" i="32"/>
  <c r="D3" i="32"/>
  <c r="E3" i="32"/>
  <c r="F3" i="32"/>
  <c r="G3" i="32"/>
  <c r="C4" i="32"/>
  <c r="D4" i="32"/>
  <c r="E4" i="32"/>
  <c r="F4" i="32"/>
  <c r="G4" i="32"/>
  <c r="C5" i="32"/>
  <c r="D5" i="32"/>
  <c r="E5" i="32"/>
  <c r="F5" i="32"/>
  <c r="G5" i="32"/>
  <c r="C6" i="32"/>
  <c r="D6" i="32"/>
  <c r="E6" i="32"/>
  <c r="F6" i="32"/>
  <c r="G6" i="32"/>
  <c r="C7" i="32"/>
  <c r="D7" i="32"/>
  <c r="E7" i="32"/>
  <c r="F7" i="32"/>
  <c r="G7" i="32"/>
  <c r="C8" i="32"/>
  <c r="D8" i="32"/>
  <c r="E8" i="32"/>
  <c r="F8" i="32"/>
  <c r="G8" i="32"/>
  <c r="C9" i="32"/>
  <c r="D9" i="32"/>
  <c r="E9" i="32"/>
  <c r="F9" i="32"/>
  <c r="G9" i="32"/>
  <c r="C10" i="32"/>
  <c r="D10" i="32"/>
  <c r="E10" i="32"/>
  <c r="F10" i="32"/>
  <c r="G10" i="32"/>
  <c r="C11" i="32"/>
  <c r="D11" i="32"/>
  <c r="E11" i="32"/>
  <c r="F11" i="32"/>
  <c r="G11" i="32"/>
  <c r="C12" i="32"/>
  <c r="D12" i="32"/>
  <c r="E12" i="32"/>
  <c r="F12" i="32"/>
  <c r="G12" i="32"/>
  <c r="C13" i="32"/>
  <c r="D13" i="32"/>
  <c r="E13" i="32"/>
  <c r="F13" i="32"/>
  <c r="G13" i="32"/>
  <c r="C14" i="32"/>
  <c r="D14" i="32"/>
  <c r="E14" i="32"/>
  <c r="F14" i="32"/>
  <c r="G14" i="32"/>
  <c r="C15" i="32"/>
  <c r="D15" i="32"/>
  <c r="E15" i="32"/>
  <c r="F15" i="32"/>
  <c r="G15" i="32"/>
  <c r="C16" i="32"/>
  <c r="D16" i="32"/>
  <c r="E16" i="32"/>
  <c r="F16" i="32"/>
  <c r="G16" i="32"/>
  <c r="C17" i="32"/>
  <c r="D17" i="32"/>
  <c r="E17" i="32"/>
  <c r="F17" i="32"/>
  <c r="G17" i="32"/>
  <c r="C18" i="32"/>
  <c r="D18" i="32"/>
  <c r="E18" i="32"/>
  <c r="F18" i="32"/>
  <c r="G18" i="32"/>
  <c r="C19" i="32"/>
  <c r="D19" i="32"/>
  <c r="E19" i="32"/>
  <c r="F19" i="32"/>
  <c r="G19" i="32"/>
  <c r="C20" i="32"/>
  <c r="D20" i="32"/>
  <c r="E20" i="32"/>
  <c r="F20" i="32"/>
  <c r="G20" i="32"/>
  <c r="C21" i="32"/>
  <c r="D21" i="32"/>
  <c r="E21" i="32"/>
  <c r="F21" i="32"/>
  <c r="G21" i="32"/>
  <c r="C22" i="32"/>
  <c r="D22" i="32"/>
  <c r="E22" i="32"/>
  <c r="F22" i="32"/>
  <c r="G22" i="32"/>
  <c r="C23" i="32"/>
  <c r="D23" i="32"/>
  <c r="E23" i="32"/>
  <c r="F23" i="32"/>
  <c r="G23" i="32"/>
  <c r="C24" i="32"/>
  <c r="D24" i="32"/>
  <c r="E24" i="32"/>
  <c r="F24" i="32"/>
  <c r="G24" i="32"/>
  <c r="C25" i="32"/>
  <c r="D25" i="32"/>
  <c r="E25" i="32"/>
  <c r="F25" i="32"/>
  <c r="G25" i="32"/>
  <c r="C26" i="32"/>
  <c r="D26" i="32"/>
  <c r="E26" i="32"/>
  <c r="F26" i="32"/>
  <c r="G26" i="32"/>
  <c r="B2" i="32"/>
  <c r="B3" i="32"/>
  <c r="B4" i="32"/>
  <c r="B5" i="32"/>
  <c r="B6" i="32"/>
  <c r="B7" i="32"/>
  <c r="B8" i="32"/>
  <c r="B9" i="32"/>
  <c r="B10" i="32"/>
  <c r="B11" i="32"/>
  <c r="B12" i="32"/>
  <c r="B13" i="32"/>
  <c r="B14" i="32"/>
  <c r="B15" i="32"/>
  <c r="B16" i="32"/>
  <c r="B17" i="32"/>
  <c r="B18" i="32"/>
  <c r="B19" i="32"/>
  <c r="B20" i="32"/>
  <c r="B21" i="32"/>
  <c r="B22" i="32"/>
  <c r="B23" i="32"/>
  <c r="B24" i="32"/>
  <c r="B25" i="32"/>
  <c r="B26" i="32"/>
  <c r="B1" i="32"/>
  <c r="L1" i="32"/>
  <c r="L2" i="32"/>
  <c r="L3" i="32"/>
  <c r="L4" i="32"/>
  <c r="K2" i="32"/>
  <c r="K3" i="32"/>
  <c r="K4" i="32"/>
  <c r="K5" i="32"/>
  <c r="K6" i="32"/>
  <c r="K1" i="32"/>
  <c r="N2" i="32" s="1"/>
  <c r="N4" i="32"/>
  <c r="V4" i="32"/>
  <c r="V3" i="32"/>
  <c r="N3" i="32"/>
  <c r="V2" i="32"/>
  <c r="V1" i="32"/>
  <c r="C1" i="31"/>
  <c r="D1" i="31"/>
  <c r="E1" i="31"/>
  <c r="C2" i="31"/>
  <c r="D2" i="31"/>
  <c r="E2" i="31"/>
  <c r="C3" i="31"/>
  <c r="D3" i="31"/>
  <c r="E3" i="31"/>
  <c r="C4" i="31"/>
  <c r="D4" i="31"/>
  <c r="E4" i="31"/>
  <c r="C5" i="31"/>
  <c r="D5" i="31"/>
  <c r="E5" i="31"/>
  <c r="C6" i="31"/>
  <c r="D6" i="31"/>
  <c r="E6" i="31"/>
  <c r="C7" i="31"/>
  <c r="D7" i="31"/>
  <c r="E7" i="31"/>
  <c r="C8" i="31"/>
  <c r="D8" i="31"/>
  <c r="E8" i="31"/>
  <c r="C9" i="31"/>
  <c r="D9" i="31"/>
  <c r="E9" i="31"/>
  <c r="C10" i="31"/>
  <c r="D10" i="31"/>
  <c r="E10" i="31"/>
  <c r="C11" i="31"/>
  <c r="D11" i="31"/>
  <c r="E11" i="31"/>
  <c r="C12" i="31"/>
  <c r="D12" i="31"/>
  <c r="E12" i="31"/>
  <c r="C13" i="31"/>
  <c r="D13" i="31"/>
  <c r="E13" i="31"/>
  <c r="C14" i="31"/>
  <c r="D14" i="31"/>
  <c r="E14" i="31"/>
  <c r="C15" i="31"/>
  <c r="D15" i="31"/>
  <c r="E15" i="31"/>
  <c r="C16" i="31"/>
  <c r="D16" i="31"/>
  <c r="E16" i="31"/>
  <c r="C17" i="31"/>
  <c r="D17" i="31"/>
  <c r="E17" i="31"/>
  <c r="C18" i="31"/>
  <c r="D18" i="31"/>
  <c r="E18" i="31"/>
  <c r="C19" i="31"/>
  <c r="D19" i="31"/>
  <c r="E19" i="31"/>
  <c r="C20" i="31"/>
  <c r="D20" i="31"/>
  <c r="E20" i="31"/>
  <c r="C21" i="31"/>
  <c r="D21" i="31"/>
  <c r="E21" i="31"/>
  <c r="C22" i="31"/>
  <c r="D22" i="31"/>
  <c r="E22" i="31"/>
  <c r="C23" i="31"/>
  <c r="D23" i="31"/>
  <c r="E23" i="31"/>
  <c r="C24" i="31"/>
  <c r="D24" i="31"/>
  <c r="E24" i="31"/>
  <c r="C25" i="31"/>
  <c r="D25" i="31"/>
  <c r="E25" i="31"/>
  <c r="C26" i="31"/>
  <c r="D26" i="31"/>
  <c r="E26" i="31"/>
  <c r="B2" i="31"/>
  <c r="B3" i="31"/>
  <c r="B4" i="31"/>
  <c r="B5" i="31"/>
  <c r="B6" i="31"/>
  <c r="B7" i="31"/>
  <c r="B8" i="31"/>
  <c r="B9" i="31"/>
  <c r="B10" i="31"/>
  <c r="B11" i="31"/>
  <c r="B12" i="31"/>
  <c r="B13" i="31"/>
  <c r="B14" i="31"/>
  <c r="B15" i="31"/>
  <c r="B16" i="31"/>
  <c r="B17" i="31"/>
  <c r="B18" i="31"/>
  <c r="B19" i="31"/>
  <c r="B20" i="31"/>
  <c r="B21" i="31"/>
  <c r="B22" i="31"/>
  <c r="B23" i="31"/>
  <c r="B24" i="31"/>
  <c r="B25" i="31"/>
  <c r="B26" i="31"/>
  <c r="B1" i="31"/>
  <c r="S4" i="31"/>
  <c r="I4" i="31"/>
  <c r="H4" i="31"/>
  <c r="S3" i="31"/>
  <c r="S2" i="31"/>
  <c r="O2" i="31"/>
  <c r="I2" i="31"/>
  <c r="H2" i="31"/>
  <c r="L2" i="31" s="1"/>
  <c r="S1" i="31"/>
  <c r="C1" i="30"/>
  <c r="D1" i="30"/>
  <c r="E1" i="30"/>
  <c r="C2" i="30"/>
  <c r="D2" i="30"/>
  <c r="E2" i="30"/>
  <c r="C3" i="30"/>
  <c r="D3" i="30"/>
  <c r="E3" i="30"/>
  <c r="C4" i="30"/>
  <c r="D4" i="30"/>
  <c r="E4" i="30"/>
  <c r="C5" i="30"/>
  <c r="D5" i="30"/>
  <c r="E5" i="30"/>
  <c r="C6" i="30"/>
  <c r="D6" i="30"/>
  <c r="E6" i="30"/>
  <c r="C7" i="30"/>
  <c r="D7" i="30"/>
  <c r="E7" i="30"/>
  <c r="C8" i="30"/>
  <c r="D8" i="30"/>
  <c r="E8" i="30"/>
  <c r="C9" i="30"/>
  <c r="D9" i="30"/>
  <c r="E9" i="30"/>
  <c r="C10" i="30"/>
  <c r="D10" i="30"/>
  <c r="E10" i="30"/>
  <c r="C11" i="30"/>
  <c r="D11" i="30"/>
  <c r="E11" i="30"/>
  <c r="C12" i="30"/>
  <c r="D12" i="30"/>
  <c r="E12" i="30"/>
  <c r="C13" i="30"/>
  <c r="D13" i="30"/>
  <c r="E13" i="30"/>
  <c r="C14" i="30"/>
  <c r="D14" i="30"/>
  <c r="E14" i="30"/>
  <c r="C15" i="30"/>
  <c r="D15" i="30"/>
  <c r="E15" i="30"/>
  <c r="C16" i="30"/>
  <c r="D16" i="30"/>
  <c r="E16" i="30"/>
  <c r="C17" i="30"/>
  <c r="D17" i="30"/>
  <c r="E17" i="30"/>
  <c r="C18" i="30"/>
  <c r="D18" i="30"/>
  <c r="E18" i="30"/>
  <c r="C19" i="30"/>
  <c r="D19" i="30"/>
  <c r="E19" i="30"/>
  <c r="C20" i="30"/>
  <c r="D20" i="30"/>
  <c r="E20" i="30"/>
  <c r="C21" i="30"/>
  <c r="D21" i="30"/>
  <c r="E21" i="30"/>
  <c r="C22" i="30"/>
  <c r="D22" i="30"/>
  <c r="E22" i="30"/>
  <c r="C23" i="30"/>
  <c r="D23" i="30"/>
  <c r="E23" i="30"/>
  <c r="C24" i="30"/>
  <c r="D24" i="30"/>
  <c r="E24" i="30"/>
  <c r="C25" i="30"/>
  <c r="D25" i="30"/>
  <c r="E25" i="30"/>
  <c r="C26" i="30"/>
  <c r="D26" i="30"/>
  <c r="E26" i="30"/>
  <c r="B2" i="30"/>
  <c r="B3" i="30"/>
  <c r="B4" i="30"/>
  <c r="B5" i="30"/>
  <c r="B6" i="30"/>
  <c r="B7" i="30"/>
  <c r="B8" i="30"/>
  <c r="B9" i="30"/>
  <c r="B10" i="30"/>
  <c r="B11" i="30"/>
  <c r="B12" i="30"/>
  <c r="B13" i="30"/>
  <c r="B14" i="30"/>
  <c r="B15" i="30"/>
  <c r="B16" i="30"/>
  <c r="B17" i="30"/>
  <c r="B18" i="30"/>
  <c r="B19" i="30"/>
  <c r="B20" i="30"/>
  <c r="B21" i="30"/>
  <c r="B22" i="30"/>
  <c r="B23" i="30"/>
  <c r="B24" i="30"/>
  <c r="B25" i="30"/>
  <c r="B26" i="30"/>
  <c r="B1" i="30"/>
  <c r="S4" i="30"/>
  <c r="I4" i="30"/>
  <c r="H4" i="30"/>
  <c r="S3" i="30"/>
  <c r="S2" i="30"/>
  <c r="I2" i="30"/>
  <c r="H2" i="30"/>
  <c r="AD2" i="30" s="1"/>
  <c r="S1" i="30"/>
  <c r="C1" i="29"/>
  <c r="D1" i="29"/>
  <c r="E1" i="29"/>
  <c r="C2" i="29"/>
  <c r="D2" i="29"/>
  <c r="E2" i="29"/>
  <c r="C3" i="29"/>
  <c r="D3" i="29"/>
  <c r="E3" i="29"/>
  <c r="C4" i="29"/>
  <c r="D4" i="29"/>
  <c r="E4" i="29"/>
  <c r="C5" i="29"/>
  <c r="D5" i="29"/>
  <c r="E5" i="29"/>
  <c r="C6" i="29"/>
  <c r="D6" i="29"/>
  <c r="E6" i="29"/>
  <c r="C7" i="29"/>
  <c r="D7" i="29"/>
  <c r="E7" i="29"/>
  <c r="C8" i="29"/>
  <c r="D8" i="29"/>
  <c r="E8" i="29"/>
  <c r="C9" i="29"/>
  <c r="D9" i="29"/>
  <c r="E9" i="29"/>
  <c r="C10" i="29"/>
  <c r="D10" i="29"/>
  <c r="E10" i="29"/>
  <c r="C11" i="29"/>
  <c r="D11" i="29"/>
  <c r="E11" i="29"/>
  <c r="C12" i="29"/>
  <c r="D12" i="29"/>
  <c r="E12" i="29"/>
  <c r="C13" i="29"/>
  <c r="D13" i="29"/>
  <c r="E13" i="29"/>
  <c r="C14" i="29"/>
  <c r="D14" i="29"/>
  <c r="E14" i="29"/>
  <c r="C15" i="29"/>
  <c r="D15" i="29"/>
  <c r="E15" i="29"/>
  <c r="C16" i="29"/>
  <c r="D16" i="29"/>
  <c r="E16" i="29"/>
  <c r="C17" i="29"/>
  <c r="D17" i="29"/>
  <c r="E17" i="29"/>
  <c r="C18" i="29"/>
  <c r="D18" i="29"/>
  <c r="E18" i="29"/>
  <c r="C19" i="29"/>
  <c r="D19" i="29"/>
  <c r="E19" i="29"/>
  <c r="C20" i="29"/>
  <c r="D20" i="29"/>
  <c r="E20" i="29"/>
  <c r="C21" i="29"/>
  <c r="D21" i="29"/>
  <c r="E21" i="29"/>
  <c r="C22" i="29"/>
  <c r="D22" i="29"/>
  <c r="E22" i="29"/>
  <c r="C23" i="29"/>
  <c r="D23" i="29"/>
  <c r="E23" i="29"/>
  <c r="C24" i="29"/>
  <c r="D24" i="29"/>
  <c r="E24" i="29"/>
  <c r="C25" i="29"/>
  <c r="D25" i="29"/>
  <c r="E25" i="29"/>
  <c r="C26" i="29"/>
  <c r="D26" i="29"/>
  <c r="E26" i="29"/>
  <c r="B2" i="29"/>
  <c r="B3" i="29"/>
  <c r="B4" i="29"/>
  <c r="B5" i="29"/>
  <c r="B6" i="29"/>
  <c r="B7" i="29"/>
  <c r="B8" i="29"/>
  <c r="B9" i="29"/>
  <c r="B10" i="29"/>
  <c r="B11" i="29"/>
  <c r="B12" i="29"/>
  <c r="B13" i="29"/>
  <c r="B14" i="29"/>
  <c r="B15" i="29"/>
  <c r="B16" i="29"/>
  <c r="B17" i="29"/>
  <c r="B18" i="29"/>
  <c r="B19" i="29"/>
  <c r="B20" i="29"/>
  <c r="B21" i="29"/>
  <c r="B22" i="29"/>
  <c r="B23" i="29"/>
  <c r="B24" i="29"/>
  <c r="B25" i="29"/>
  <c r="B26" i="29"/>
  <c r="B1" i="29"/>
  <c r="S4" i="29"/>
  <c r="I4" i="29"/>
  <c r="H4" i="29"/>
  <c r="S3" i="29"/>
  <c r="S2" i="29"/>
  <c r="I2" i="29"/>
  <c r="H2" i="29"/>
  <c r="S1" i="29"/>
  <c r="C1" i="28"/>
  <c r="D1" i="28"/>
  <c r="E1" i="28"/>
  <c r="C2" i="28"/>
  <c r="D2" i="28"/>
  <c r="E2" i="28"/>
  <c r="C3" i="28"/>
  <c r="D3" i="28"/>
  <c r="E3" i="28"/>
  <c r="C4" i="28"/>
  <c r="D4" i="28"/>
  <c r="E4" i="28"/>
  <c r="C5" i="28"/>
  <c r="D5" i="28"/>
  <c r="E5" i="28"/>
  <c r="C6" i="28"/>
  <c r="D6" i="28"/>
  <c r="E6" i="28"/>
  <c r="C7" i="28"/>
  <c r="D7" i="28"/>
  <c r="E7" i="28"/>
  <c r="C8" i="28"/>
  <c r="D8" i="28"/>
  <c r="E8" i="28"/>
  <c r="C9" i="28"/>
  <c r="D9" i="28"/>
  <c r="E9" i="28"/>
  <c r="C10" i="28"/>
  <c r="D10" i="28"/>
  <c r="E10" i="28"/>
  <c r="C11" i="28"/>
  <c r="D11" i="28"/>
  <c r="E11" i="28"/>
  <c r="C12" i="28"/>
  <c r="D12" i="28"/>
  <c r="E12" i="28"/>
  <c r="C13" i="28"/>
  <c r="D13" i="28"/>
  <c r="E13" i="28"/>
  <c r="C14" i="28"/>
  <c r="D14" i="28"/>
  <c r="E14" i="28"/>
  <c r="C15" i="28"/>
  <c r="D15" i="28"/>
  <c r="E15" i="28"/>
  <c r="C16" i="28"/>
  <c r="D16" i="28"/>
  <c r="E16" i="28"/>
  <c r="C17" i="28"/>
  <c r="D17" i="28"/>
  <c r="E17" i="28"/>
  <c r="C18" i="28"/>
  <c r="D18" i="28"/>
  <c r="E18" i="28"/>
  <c r="C19" i="28"/>
  <c r="D19" i="28"/>
  <c r="E19" i="28"/>
  <c r="C20" i="28"/>
  <c r="D20" i="28"/>
  <c r="E20" i="28"/>
  <c r="C21" i="28"/>
  <c r="D21" i="28"/>
  <c r="E21" i="28"/>
  <c r="C22" i="28"/>
  <c r="D22" i="28"/>
  <c r="E22" i="28"/>
  <c r="C23" i="28"/>
  <c r="D23" i="28"/>
  <c r="E23" i="28"/>
  <c r="C24" i="28"/>
  <c r="D24" i="28"/>
  <c r="E24" i="28"/>
  <c r="C25" i="28"/>
  <c r="D25" i="28"/>
  <c r="E25" i="28"/>
  <c r="C26" i="28"/>
  <c r="D26" i="28"/>
  <c r="E26" i="28"/>
  <c r="B2" i="28"/>
  <c r="B3" i="28"/>
  <c r="B4" i="28"/>
  <c r="B5" i="28"/>
  <c r="B6" i="28"/>
  <c r="B7" i="28"/>
  <c r="B8" i="28"/>
  <c r="B9" i="28"/>
  <c r="B10" i="28"/>
  <c r="B11" i="28"/>
  <c r="B12" i="28"/>
  <c r="B13" i="28"/>
  <c r="B14" i="28"/>
  <c r="B15" i="28"/>
  <c r="B16" i="28"/>
  <c r="B17" i="28"/>
  <c r="B18" i="28"/>
  <c r="B19" i="28"/>
  <c r="B20" i="28"/>
  <c r="B21" i="28"/>
  <c r="B22" i="28"/>
  <c r="B23" i="28"/>
  <c r="B24" i="28"/>
  <c r="B25" i="28"/>
  <c r="B26" i="28"/>
  <c r="B1" i="28"/>
  <c r="S4" i="28"/>
  <c r="I4" i="28"/>
  <c r="H4" i="28"/>
  <c r="O3" i="28" s="1"/>
  <c r="S3" i="28"/>
  <c r="S2" i="28"/>
  <c r="I2" i="28"/>
  <c r="H2" i="28"/>
  <c r="O2" i="28" s="1"/>
  <c r="S1" i="28"/>
  <c r="C1" i="27"/>
  <c r="D1" i="27"/>
  <c r="E1" i="27"/>
  <c r="C2" i="27"/>
  <c r="D2" i="27"/>
  <c r="E2" i="27"/>
  <c r="C3" i="27"/>
  <c r="D3" i="27"/>
  <c r="E3" i="27"/>
  <c r="C4" i="27"/>
  <c r="D4" i="27"/>
  <c r="E4" i="27"/>
  <c r="C5" i="27"/>
  <c r="D5" i="27"/>
  <c r="E5" i="27"/>
  <c r="C6" i="27"/>
  <c r="D6" i="27"/>
  <c r="E6" i="27"/>
  <c r="C7" i="27"/>
  <c r="D7" i="27"/>
  <c r="E7" i="27"/>
  <c r="C8" i="27"/>
  <c r="D8" i="27"/>
  <c r="E8" i="27"/>
  <c r="C9" i="27"/>
  <c r="D9" i="27"/>
  <c r="E9" i="27"/>
  <c r="C10" i="27"/>
  <c r="D10" i="27"/>
  <c r="E10" i="27"/>
  <c r="C11" i="27"/>
  <c r="D11" i="27"/>
  <c r="E11" i="27"/>
  <c r="C12" i="27"/>
  <c r="D12" i="27"/>
  <c r="E12" i="27"/>
  <c r="C13" i="27"/>
  <c r="D13" i="27"/>
  <c r="E13" i="27"/>
  <c r="C14" i="27"/>
  <c r="D14" i="27"/>
  <c r="E14" i="27"/>
  <c r="C15" i="27"/>
  <c r="D15" i="27"/>
  <c r="E15" i="27"/>
  <c r="C16" i="27"/>
  <c r="D16" i="27"/>
  <c r="E16" i="27"/>
  <c r="C17" i="27"/>
  <c r="D17" i="27"/>
  <c r="E17" i="27"/>
  <c r="C18" i="27"/>
  <c r="D18" i="27"/>
  <c r="E18" i="27"/>
  <c r="C19" i="27"/>
  <c r="D19" i="27"/>
  <c r="E19" i="27"/>
  <c r="C20" i="27"/>
  <c r="D20" i="27"/>
  <c r="E20" i="27"/>
  <c r="C21" i="27"/>
  <c r="D21" i="27"/>
  <c r="E21" i="27"/>
  <c r="C22" i="27"/>
  <c r="D22" i="27"/>
  <c r="E22" i="27"/>
  <c r="C23" i="27"/>
  <c r="D23" i="27"/>
  <c r="E23" i="27"/>
  <c r="C24" i="27"/>
  <c r="D24" i="27"/>
  <c r="E24" i="27"/>
  <c r="C25" i="27"/>
  <c r="D25" i="27"/>
  <c r="E25" i="27"/>
  <c r="C26" i="27"/>
  <c r="D26" i="27"/>
  <c r="E26" i="27"/>
  <c r="B2" i="27"/>
  <c r="B3" i="27"/>
  <c r="B4" i="27"/>
  <c r="B5" i="27"/>
  <c r="B6" i="27"/>
  <c r="B7" i="27"/>
  <c r="B8" i="27"/>
  <c r="B9" i="27"/>
  <c r="B10" i="27"/>
  <c r="B11" i="27"/>
  <c r="B12" i="27"/>
  <c r="B13" i="27"/>
  <c r="B14" i="27"/>
  <c r="B15" i="27"/>
  <c r="B16" i="27"/>
  <c r="B17" i="27"/>
  <c r="B18" i="27"/>
  <c r="B19" i="27"/>
  <c r="B20" i="27"/>
  <c r="B21" i="27"/>
  <c r="B22" i="27"/>
  <c r="B23" i="27"/>
  <c r="B24" i="27"/>
  <c r="B25" i="27"/>
  <c r="B26" i="27"/>
  <c r="B1" i="27"/>
  <c r="S4" i="27"/>
  <c r="I4" i="27"/>
  <c r="H4" i="27"/>
  <c r="AD3" i="27" s="1"/>
  <c r="S3" i="27"/>
  <c r="S2" i="27"/>
  <c r="I2" i="27"/>
  <c r="H2" i="27"/>
  <c r="S1" i="27"/>
  <c r="C1" i="26"/>
  <c r="D1" i="26"/>
  <c r="E1" i="26"/>
  <c r="C2" i="26"/>
  <c r="D2" i="26"/>
  <c r="E2" i="26"/>
  <c r="C3" i="26"/>
  <c r="D3" i="26"/>
  <c r="E3" i="26"/>
  <c r="C4" i="26"/>
  <c r="D4" i="26"/>
  <c r="E4" i="26"/>
  <c r="C5" i="26"/>
  <c r="D5" i="26"/>
  <c r="E5" i="26"/>
  <c r="C6" i="26"/>
  <c r="D6" i="26"/>
  <c r="E6" i="26"/>
  <c r="C7" i="26"/>
  <c r="D7" i="26"/>
  <c r="E7" i="26"/>
  <c r="C8" i="26"/>
  <c r="D8" i="26"/>
  <c r="E8" i="26"/>
  <c r="C9" i="26"/>
  <c r="D9" i="26"/>
  <c r="E9" i="26"/>
  <c r="C10" i="26"/>
  <c r="D10" i="26"/>
  <c r="E10" i="26"/>
  <c r="C11" i="26"/>
  <c r="D11" i="26"/>
  <c r="E11" i="26"/>
  <c r="C12" i="26"/>
  <c r="D12" i="26"/>
  <c r="E12" i="26"/>
  <c r="C13" i="26"/>
  <c r="D13" i="26"/>
  <c r="E13" i="26"/>
  <c r="C14" i="26"/>
  <c r="D14" i="26"/>
  <c r="E14" i="26"/>
  <c r="C15" i="26"/>
  <c r="D15" i="26"/>
  <c r="E15" i="26"/>
  <c r="C16" i="26"/>
  <c r="D16" i="26"/>
  <c r="E16" i="26"/>
  <c r="C17" i="26"/>
  <c r="D17" i="26"/>
  <c r="E17" i="26"/>
  <c r="C18" i="26"/>
  <c r="D18" i="26"/>
  <c r="E18" i="26"/>
  <c r="C19" i="26"/>
  <c r="D19" i="26"/>
  <c r="E19" i="26"/>
  <c r="C20" i="26"/>
  <c r="D20" i="26"/>
  <c r="E20" i="26"/>
  <c r="C21" i="26"/>
  <c r="D21" i="26"/>
  <c r="E21" i="26"/>
  <c r="C22" i="26"/>
  <c r="D22" i="26"/>
  <c r="E22" i="26"/>
  <c r="C23" i="26"/>
  <c r="D23" i="26"/>
  <c r="E23" i="26"/>
  <c r="C24" i="26"/>
  <c r="D24" i="26"/>
  <c r="E24" i="26"/>
  <c r="C25" i="26"/>
  <c r="D25" i="26"/>
  <c r="E25" i="26"/>
  <c r="C26" i="26"/>
  <c r="D26" i="26"/>
  <c r="E26" i="26"/>
  <c r="B2" i="26"/>
  <c r="B3" i="26"/>
  <c r="B4" i="26"/>
  <c r="B5" i="26"/>
  <c r="B6" i="26"/>
  <c r="B7" i="26"/>
  <c r="B8" i="26"/>
  <c r="B9" i="26"/>
  <c r="B10" i="26"/>
  <c r="B11" i="26"/>
  <c r="B12" i="26"/>
  <c r="B13" i="26"/>
  <c r="B14" i="26"/>
  <c r="B15" i="26"/>
  <c r="B16" i="26"/>
  <c r="B17" i="26"/>
  <c r="B18" i="26"/>
  <c r="B19" i="26"/>
  <c r="B20" i="26"/>
  <c r="B21" i="26"/>
  <c r="B22" i="26"/>
  <c r="B23" i="26"/>
  <c r="B24" i="26"/>
  <c r="B25" i="26"/>
  <c r="B26" i="26"/>
  <c r="B1" i="26"/>
  <c r="D1" i="17"/>
  <c r="E1" i="17"/>
  <c r="D2" i="17"/>
  <c r="E2" i="17"/>
  <c r="D3" i="17"/>
  <c r="E3" i="17"/>
  <c r="D4" i="17"/>
  <c r="E4" i="17"/>
  <c r="D5" i="17"/>
  <c r="E5" i="17"/>
  <c r="D6" i="17"/>
  <c r="E6" i="17"/>
  <c r="D7" i="17"/>
  <c r="E7" i="17"/>
  <c r="D8" i="17"/>
  <c r="E8" i="17"/>
  <c r="D9" i="17"/>
  <c r="E9" i="17"/>
  <c r="D10" i="17"/>
  <c r="E10" i="17"/>
  <c r="D11" i="17"/>
  <c r="E11" i="17"/>
  <c r="D12" i="17"/>
  <c r="E12" i="17"/>
  <c r="D13" i="17"/>
  <c r="E13" i="17"/>
  <c r="D14" i="17"/>
  <c r="E14" i="17"/>
  <c r="D15" i="17"/>
  <c r="E15" i="17"/>
  <c r="D16" i="17"/>
  <c r="E16" i="17"/>
  <c r="D17" i="17"/>
  <c r="E17" i="17"/>
  <c r="D18" i="17"/>
  <c r="E18" i="17"/>
  <c r="D19" i="17"/>
  <c r="E19" i="17"/>
  <c r="D20" i="17"/>
  <c r="E20" i="17"/>
  <c r="D21" i="17"/>
  <c r="E21" i="17"/>
  <c r="D22" i="17"/>
  <c r="E22" i="17"/>
  <c r="D23" i="17"/>
  <c r="E23" i="17"/>
  <c r="D24" i="17"/>
  <c r="E24" i="17"/>
  <c r="D25" i="17"/>
  <c r="E25" i="17"/>
  <c r="D26" i="17"/>
  <c r="E26" i="17"/>
  <c r="C1" i="17"/>
  <c r="C2" i="17"/>
  <c r="C3" i="17"/>
  <c r="C4" i="17"/>
  <c r="C5" i="17"/>
  <c r="C6" i="17"/>
  <c r="C7" i="17"/>
  <c r="C8" i="17"/>
  <c r="C9" i="17"/>
  <c r="C10" i="17"/>
  <c r="C11" i="17"/>
  <c r="C12" i="17"/>
  <c r="C13" i="17"/>
  <c r="C14" i="17"/>
  <c r="C15" i="17"/>
  <c r="C16" i="17"/>
  <c r="C17" i="17"/>
  <c r="C18" i="17"/>
  <c r="C19" i="17"/>
  <c r="C20" i="17"/>
  <c r="C21" i="17"/>
  <c r="C22" i="17"/>
  <c r="C23" i="17"/>
  <c r="C24" i="17"/>
  <c r="C25" i="17"/>
  <c r="C26" i="17"/>
  <c r="B2" i="17"/>
  <c r="B3" i="17"/>
  <c r="B4" i="17"/>
  <c r="B5" i="17"/>
  <c r="B6" i="17"/>
  <c r="B7" i="17"/>
  <c r="B8" i="17"/>
  <c r="B9" i="17"/>
  <c r="B10" i="17"/>
  <c r="B11" i="17"/>
  <c r="B12" i="17"/>
  <c r="B13" i="17"/>
  <c r="B14" i="17"/>
  <c r="B15" i="17"/>
  <c r="B16" i="17"/>
  <c r="B17" i="17"/>
  <c r="B18" i="17"/>
  <c r="B19" i="17"/>
  <c r="B20" i="17"/>
  <c r="B21" i="17"/>
  <c r="B22" i="17"/>
  <c r="B23" i="17"/>
  <c r="B24" i="17"/>
  <c r="B25" i="17"/>
  <c r="B26" i="17"/>
  <c r="B1" i="17"/>
  <c r="S4" i="26"/>
  <c r="I4" i="26"/>
  <c r="O3" i="26" s="1"/>
  <c r="H4" i="26"/>
  <c r="L3" i="26" s="1"/>
  <c r="S3" i="26"/>
  <c r="S2" i="26"/>
  <c r="I2" i="26"/>
  <c r="H2" i="26"/>
  <c r="S1" i="26"/>
  <c r="K26" i="25"/>
  <c r="J26" i="25"/>
  <c r="I26" i="25"/>
  <c r="H26" i="25"/>
  <c r="G26" i="25"/>
  <c r="F26" i="25"/>
  <c r="E26" i="25"/>
  <c r="D26" i="25"/>
  <c r="C26" i="25"/>
  <c r="B26" i="25"/>
  <c r="K25" i="25"/>
  <c r="J25" i="25"/>
  <c r="I25" i="25"/>
  <c r="H25" i="25"/>
  <c r="G25" i="25"/>
  <c r="F25" i="25"/>
  <c r="E25" i="25"/>
  <c r="D25" i="25"/>
  <c r="C25" i="25"/>
  <c r="B25" i="25"/>
  <c r="K24" i="25"/>
  <c r="J24" i="25"/>
  <c r="I24" i="25"/>
  <c r="H24" i="25"/>
  <c r="G24" i="25"/>
  <c r="F24" i="25"/>
  <c r="E24" i="25"/>
  <c r="D24" i="25"/>
  <c r="C24" i="25"/>
  <c r="B24" i="25"/>
  <c r="K23" i="25"/>
  <c r="J23" i="25"/>
  <c r="I23" i="25"/>
  <c r="H23" i="25"/>
  <c r="G23" i="25"/>
  <c r="F23" i="25"/>
  <c r="E23" i="25"/>
  <c r="D23" i="25"/>
  <c r="C23" i="25"/>
  <c r="B23" i="25"/>
  <c r="K22" i="25"/>
  <c r="J22" i="25"/>
  <c r="I22" i="25"/>
  <c r="H22" i="25"/>
  <c r="G22" i="25"/>
  <c r="F22" i="25"/>
  <c r="E22" i="25"/>
  <c r="D22" i="25"/>
  <c r="C22" i="25"/>
  <c r="B22" i="25"/>
  <c r="K21" i="25"/>
  <c r="J21" i="25"/>
  <c r="I21" i="25"/>
  <c r="H21" i="25"/>
  <c r="G21" i="25"/>
  <c r="F21" i="25"/>
  <c r="E21" i="25"/>
  <c r="D21" i="25"/>
  <c r="C21" i="25"/>
  <c r="B21" i="25"/>
  <c r="K20" i="25"/>
  <c r="J20" i="25"/>
  <c r="I20" i="25"/>
  <c r="H20" i="25"/>
  <c r="G20" i="25"/>
  <c r="F20" i="25"/>
  <c r="E20" i="25"/>
  <c r="D20" i="25"/>
  <c r="B20" i="25"/>
  <c r="K19" i="25"/>
  <c r="J19" i="25"/>
  <c r="I19" i="25"/>
  <c r="H19" i="25"/>
  <c r="G19" i="25"/>
  <c r="F19" i="25"/>
  <c r="E19" i="25"/>
  <c r="D19" i="25"/>
  <c r="C19" i="25"/>
  <c r="B19" i="25"/>
  <c r="K18" i="25"/>
  <c r="J18" i="25"/>
  <c r="I18" i="25"/>
  <c r="H18" i="25"/>
  <c r="G18" i="25"/>
  <c r="F18" i="25"/>
  <c r="E18" i="25"/>
  <c r="D18" i="25"/>
  <c r="C18" i="25"/>
  <c r="B18" i="25"/>
  <c r="K17" i="25"/>
  <c r="J17" i="25"/>
  <c r="I17" i="25"/>
  <c r="H17" i="25"/>
  <c r="G17" i="25"/>
  <c r="F17" i="25"/>
  <c r="E17" i="25"/>
  <c r="D17" i="25"/>
  <c r="C17" i="25"/>
  <c r="B17" i="25"/>
  <c r="K16" i="25"/>
  <c r="J16" i="25"/>
  <c r="I16" i="25"/>
  <c r="H16" i="25"/>
  <c r="G16" i="25"/>
  <c r="F16" i="25"/>
  <c r="E16" i="25"/>
  <c r="D16" i="25"/>
  <c r="C16" i="25"/>
  <c r="B16" i="25"/>
  <c r="K15" i="25"/>
  <c r="J15" i="25"/>
  <c r="I15" i="25"/>
  <c r="H15" i="25"/>
  <c r="G15" i="25"/>
  <c r="F15" i="25"/>
  <c r="E15" i="25"/>
  <c r="D15" i="25"/>
  <c r="C15" i="25"/>
  <c r="B15" i="25"/>
  <c r="K14" i="25"/>
  <c r="J14" i="25"/>
  <c r="I14" i="25"/>
  <c r="H14" i="25"/>
  <c r="G14" i="25"/>
  <c r="F14" i="25"/>
  <c r="E14" i="25"/>
  <c r="D14" i="25"/>
  <c r="C14" i="25"/>
  <c r="B14" i="25"/>
  <c r="K13" i="25"/>
  <c r="J13" i="25"/>
  <c r="I13" i="25"/>
  <c r="H13" i="25"/>
  <c r="G13" i="25"/>
  <c r="F13" i="25"/>
  <c r="E13" i="25"/>
  <c r="D13" i="25"/>
  <c r="C13" i="25"/>
  <c r="B13" i="25"/>
  <c r="K12" i="25"/>
  <c r="J12" i="25"/>
  <c r="I12" i="25"/>
  <c r="H12" i="25"/>
  <c r="G12" i="25"/>
  <c r="F12" i="25"/>
  <c r="E12" i="25"/>
  <c r="D12" i="25"/>
  <c r="C12" i="25"/>
  <c r="B12" i="25"/>
  <c r="K11" i="25"/>
  <c r="J11" i="25"/>
  <c r="I11" i="25"/>
  <c r="H11" i="25"/>
  <c r="G11" i="25"/>
  <c r="F11" i="25"/>
  <c r="E11" i="25"/>
  <c r="D11" i="25"/>
  <c r="C11" i="25"/>
  <c r="B11" i="25"/>
  <c r="K10" i="25"/>
  <c r="J10" i="25"/>
  <c r="I10" i="25"/>
  <c r="H10" i="25"/>
  <c r="G10" i="25"/>
  <c r="F10" i="25"/>
  <c r="E10" i="25"/>
  <c r="D10" i="25"/>
  <c r="C10" i="25"/>
  <c r="B10" i="25"/>
  <c r="K9" i="25"/>
  <c r="J9" i="25"/>
  <c r="I9" i="25"/>
  <c r="H9" i="25"/>
  <c r="G9" i="25"/>
  <c r="F9" i="25"/>
  <c r="E9" i="25"/>
  <c r="D9" i="25"/>
  <c r="C9" i="25"/>
  <c r="B9" i="25"/>
  <c r="K8" i="25"/>
  <c r="J8" i="25"/>
  <c r="I8" i="25"/>
  <c r="H8" i="25"/>
  <c r="G8" i="25"/>
  <c r="F8" i="25"/>
  <c r="E8" i="25"/>
  <c r="D8" i="25"/>
  <c r="C8" i="25"/>
  <c r="B8" i="25"/>
  <c r="K7" i="25"/>
  <c r="J7" i="25"/>
  <c r="I7" i="25"/>
  <c r="H7" i="25"/>
  <c r="G7" i="25"/>
  <c r="F7" i="25"/>
  <c r="E7" i="25"/>
  <c r="D7" i="25"/>
  <c r="C7" i="25"/>
  <c r="B7" i="25"/>
  <c r="K6" i="25"/>
  <c r="J6" i="25"/>
  <c r="I6" i="25"/>
  <c r="H6" i="25"/>
  <c r="G6" i="25"/>
  <c r="F6" i="25"/>
  <c r="E6" i="25"/>
  <c r="D6" i="25"/>
  <c r="C6" i="25"/>
  <c r="B6" i="25"/>
  <c r="K5" i="25"/>
  <c r="J5" i="25"/>
  <c r="I5" i="25"/>
  <c r="H5" i="25"/>
  <c r="G5" i="25"/>
  <c r="F5" i="25"/>
  <c r="E5" i="25"/>
  <c r="D5" i="25"/>
  <c r="C5" i="25"/>
  <c r="B5" i="25"/>
  <c r="K4" i="25"/>
  <c r="J4" i="25"/>
  <c r="I4" i="25"/>
  <c r="H4" i="25"/>
  <c r="G4" i="25"/>
  <c r="F4" i="25"/>
  <c r="E4" i="25"/>
  <c r="D4" i="25"/>
  <c r="C4" i="25"/>
  <c r="B4" i="25"/>
  <c r="K3" i="25"/>
  <c r="J3" i="25"/>
  <c r="I3" i="25"/>
  <c r="H3" i="25"/>
  <c r="G3" i="25"/>
  <c r="F3" i="25"/>
  <c r="E3" i="25"/>
  <c r="D3" i="25"/>
  <c r="C3" i="25"/>
  <c r="B3" i="25"/>
  <c r="K2" i="25"/>
  <c r="J2" i="25"/>
  <c r="I2" i="25"/>
  <c r="H2" i="25"/>
  <c r="G2" i="25"/>
  <c r="F2" i="25"/>
  <c r="E2" i="25"/>
  <c r="D2" i="25"/>
  <c r="C2" i="25"/>
  <c r="B2" i="25"/>
  <c r="K1" i="25"/>
  <c r="J1" i="25"/>
  <c r="I1" i="25"/>
  <c r="H1" i="25"/>
  <c r="G1" i="25"/>
  <c r="F1" i="25"/>
  <c r="E1" i="25"/>
  <c r="D1" i="25"/>
  <c r="C1" i="25"/>
  <c r="B1" i="25"/>
  <c r="O10" i="25"/>
  <c r="O9" i="25"/>
  <c r="O8" i="25"/>
  <c r="O7" i="25"/>
  <c r="R5" i="25" s="1"/>
  <c r="R6" i="25"/>
  <c r="O6" i="25"/>
  <c r="O5" i="25"/>
  <c r="R4" i="25" s="1"/>
  <c r="Z4" i="25"/>
  <c r="O4" i="25"/>
  <c r="Z3" i="25"/>
  <c r="P3" i="25"/>
  <c r="O3" i="25"/>
  <c r="R3" i="25" s="1"/>
  <c r="Z2" i="25"/>
  <c r="O2" i="25"/>
  <c r="Z1" i="25"/>
  <c r="P1" i="25"/>
  <c r="O1" i="25"/>
  <c r="R2" i="25" s="1"/>
  <c r="K26" i="24"/>
  <c r="J26" i="24"/>
  <c r="I26" i="24"/>
  <c r="H26" i="24"/>
  <c r="G26" i="24"/>
  <c r="F26" i="24"/>
  <c r="E26" i="24"/>
  <c r="D26" i="24"/>
  <c r="C26" i="24"/>
  <c r="B26" i="24"/>
  <c r="K25" i="24"/>
  <c r="J25" i="24"/>
  <c r="I25" i="24"/>
  <c r="H25" i="24"/>
  <c r="G25" i="24"/>
  <c r="F25" i="24"/>
  <c r="E25" i="24"/>
  <c r="D25" i="24"/>
  <c r="C25" i="24"/>
  <c r="B25" i="24"/>
  <c r="K24" i="24"/>
  <c r="J24" i="24"/>
  <c r="I24" i="24"/>
  <c r="H24" i="24"/>
  <c r="G24" i="24"/>
  <c r="F24" i="24"/>
  <c r="E24" i="24"/>
  <c r="D24" i="24"/>
  <c r="C24" i="24"/>
  <c r="B24" i="24"/>
  <c r="K23" i="24"/>
  <c r="J23" i="24"/>
  <c r="I23" i="24"/>
  <c r="H23" i="24"/>
  <c r="G23" i="24"/>
  <c r="F23" i="24"/>
  <c r="E23" i="24"/>
  <c r="D23" i="24"/>
  <c r="C23" i="24"/>
  <c r="B23" i="24"/>
  <c r="K22" i="24"/>
  <c r="J22" i="24"/>
  <c r="I22" i="24"/>
  <c r="H22" i="24"/>
  <c r="G22" i="24"/>
  <c r="F22" i="24"/>
  <c r="E22" i="24"/>
  <c r="D22" i="24"/>
  <c r="C22" i="24"/>
  <c r="B22" i="24"/>
  <c r="K21" i="24"/>
  <c r="J21" i="24"/>
  <c r="I21" i="24"/>
  <c r="H21" i="24"/>
  <c r="G21" i="24"/>
  <c r="F21" i="24"/>
  <c r="E21" i="24"/>
  <c r="D21" i="24"/>
  <c r="C21" i="24"/>
  <c r="B21" i="24"/>
  <c r="K20" i="24"/>
  <c r="J20" i="24"/>
  <c r="I20" i="24"/>
  <c r="H20" i="24"/>
  <c r="G20" i="24"/>
  <c r="F20" i="24"/>
  <c r="E20" i="24"/>
  <c r="D20" i="24"/>
  <c r="B20" i="24"/>
  <c r="K19" i="24"/>
  <c r="J19" i="24"/>
  <c r="I19" i="24"/>
  <c r="H19" i="24"/>
  <c r="G19" i="24"/>
  <c r="F19" i="24"/>
  <c r="E19" i="24"/>
  <c r="D19" i="24"/>
  <c r="C19" i="24"/>
  <c r="B19" i="24"/>
  <c r="K18" i="24"/>
  <c r="J18" i="24"/>
  <c r="I18" i="24"/>
  <c r="H18" i="24"/>
  <c r="G18" i="24"/>
  <c r="F18" i="24"/>
  <c r="E18" i="24"/>
  <c r="D18" i="24"/>
  <c r="C18" i="24"/>
  <c r="B18" i="24"/>
  <c r="K17" i="24"/>
  <c r="J17" i="24"/>
  <c r="I17" i="24"/>
  <c r="H17" i="24"/>
  <c r="G17" i="24"/>
  <c r="F17" i="24"/>
  <c r="E17" i="24"/>
  <c r="D17" i="24"/>
  <c r="C17" i="24"/>
  <c r="B17" i="24"/>
  <c r="K16" i="24"/>
  <c r="J16" i="24"/>
  <c r="I16" i="24"/>
  <c r="H16" i="24"/>
  <c r="G16" i="24"/>
  <c r="F16" i="24"/>
  <c r="E16" i="24"/>
  <c r="D16" i="24"/>
  <c r="C16" i="24"/>
  <c r="B16" i="24"/>
  <c r="K15" i="24"/>
  <c r="J15" i="24"/>
  <c r="I15" i="24"/>
  <c r="H15" i="24"/>
  <c r="G15" i="24"/>
  <c r="F15" i="24"/>
  <c r="E15" i="24"/>
  <c r="D15" i="24"/>
  <c r="C15" i="24"/>
  <c r="B15" i="24"/>
  <c r="K14" i="24"/>
  <c r="J14" i="24"/>
  <c r="I14" i="24"/>
  <c r="H14" i="24"/>
  <c r="G14" i="24"/>
  <c r="F14" i="24"/>
  <c r="E14" i="24"/>
  <c r="D14" i="24"/>
  <c r="C14" i="24"/>
  <c r="B14" i="24"/>
  <c r="K13" i="24"/>
  <c r="J13" i="24"/>
  <c r="I13" i="24"/>
  <c r="H13" i="24"/>
  <c r="G13" i="24"/>
  <c r="F13" i="24"/>
  <c r="E13" i="24"/>
  <c r="D13" i="24"/>
  <c r="C13" i="24"/>
  <c r="B13" i="24"/>
  <c r="K12" i="24"/>
  <c r="J12" i="24"/>
  <c r="I12" i="24"/>
  <c r="H12" i="24"/>
  <c r="G12" i="24"/>
  <c r="F12" i="24"/>
  <c r="E12" i="24"/>
  <c r="D12" i="24"/>
  <c r="C12" i="24"/>
  <c r="B12" i="24"/>
  <c r="K11" i="24"/>
  <c r="J11" i="24"/>
  <c r="I11" i="24"/>
  <c r="H11" i="24"/>
  <c r="G11" i="24"/>
  <c r="F11" i="24"/>
  <c r="E11" i="24"/>
  <c r="D11" i="24"/>
  <c r="C11" i="24"/>
  <c r="B11" i="24"/>
  <c r="K10" i="24"/>
  <c r="J10" i="24"/>
  <c r="I10" i="24"/>
  <c r="H10" i="24"/>
  <c r="G10" i="24"/>
  <c r="F10" i="24"/>
  <c r="E10" i="24"/>
  <c r="D10" i="24"/>
  <c r="C10" i="24"/>
  <c r="B10" i="24"/>
  <c r="K9" i="24"/>
  <c r="J9" i="24"/>
  <c r="I9" i="24"/>
  <c r="H9" i="24"/>
  <c r="G9" i="24"/>
  <c r="F9" i="24"/>
  <c r="E9" i="24"/>
  <c r="D9" i="24"/>
  <c r="C9" i="24"/>
  <c r="B9" i="24"/>
  <c r="K8" i="24"/>
  <c r="J8" i="24"/>
  <c r="I8" i="24"/>
  <c r="H8" i="24"/>
  <c r="G8" i="24"/>
  <c r="F8" i="24"/>
  <c r="E8" i="24"/>
  <c r="D8" i="24"/>
  <c r="C8" i="24"/>
  <c r="B8" i="24"/>
  <c r="K7" i="24"/>
  <c r="J7" i="24"/>
  <c r="I7" i="24"/>
  <c r="H7" i="24"/>
  <c r="G7" i="24"/>
  <c r="F7" i="24"/>
  <c r="E7" i="24"/>
  <c r="D7" i="24"/>
  <c r="C7" i="24"/>
  <c r="B7" i="24"/>
  <c r="K6" i="24"/>
  <c r="J6" i="24"/>
  <c r="I6" i="24"/>
  <c r="H6" i="24"/>
  <c r="G6" i="24"/>
  <c r="F6" i="24"/>
  <c r="E6" i="24"/>
  <c r="D6" i="24"/>
  <c r="C6" i="24"/>
  <c r="B6" i="24"/>
  <c r="K5" i="24"/>
  <c r="J5" i="24"/>
  <c r="I5" i="24"/>
  <c r="H5" i="24"/>
  <c r="G5" i="24"/>
  <c r="F5" i="24"/>
  <c r="E5" i="24"/>
  <c r="D5" i="24"/>
  <c r="C5" i="24"/>
  <c r="B5" i="24"/>
  <c r="K4" i="24"/>
  <c r="J4" i="24"/>
  <c r="I4" i="24"/>
  <c r="H4" i="24"/>
  <c r="G4" i="24"/>
  <c r="F4" i="24"/>
  <c r="E4" i="24"/>
  <c r="D4" i="24"/>
  <c r="C4" i="24"/>
  <c r="B4" i="24"/>
  <c r="K3" i="24"/>
  <c r="J3" i="24"/>
  <c r="AC5" i="24" s="1"/>
  <c r="I3" i="24"/>
  <c r="H3" i="24"/>
  <c r="G3" i="24"/>
  <c r="F3" i="24"/>
  <c r="E3" i="24"/>
  <c r="D3" i="24"/>
  <c r="C3" i="24"/>
  <c r="B3" i="24"/>
  <c r="AI2" i="24" s="1"/>
  <c r="K2" i="24"/>
  <c r="J2" i="24"/>
  <c r="I2" i="24"/>
  <c r="H2" i="24"/>
  <c r="G2" i="24"/>
  <c r="F2" i="24"/>
  <c r="E2" i="24"/>
  <c r="D2" i="24"/>
  <c r="AI4" i="24" s="1"/>
  <c r="C2" i="24"/>
  <c r="B2" i="24"/>
  <c r="K1" i="24"/>
  <c r="J1" i="24"/>
  <c r="I1" i="24"/>
  <c r="H1" i="24"/>
  <c r="G1" i="24"/>
  <c r="F1" i="24"/>
  <c r="E1" i="24"/>
  <c r="D1" i="24"/>
  <c r="C1" i="24"/>
  <c r="B1" i="24"/>
  <c r="O10" i="24"/>
  <c r="O9" i="24"/>
  <c r="R6" i="24" s="1"/>
  <c r="O8" i="24"/>
  <c r="O7" i="24"/>
  <c r="R5" i="24" s="1"/>
  <c r="O6" i="24"/>
  <c r="O5" i="24"/>
  <c r="R4" i="24" s="1"/>
  <c r="Z4" i="24"/>
  <c r="O4" i="24"/>
  <c r="Z3" i="24"/>
  <c r="P3" i="24"/>
  <c r="O3" i="24"/>
  <c r="R3" i="24" s="1"/>
  <c r="Z2" i="24"/>
  <c r="O2" i="24"/>
  <c r="AJ6" i="24"/>
  <c r="Z1" i="24"/>
  <c r="P1" i="24"/>
  <c r="O1" i="24"/>
  <c r="R2" i="24" s="1"/>
  <c r="K26" i="23"/>
  <c r="J26" i="23"/>
  <c r="I26" i="23"/>
  <c r="H26" i="23"/>
  <c r="G26" i="23"/>
  <c r="F26" i="23"/>
  <c r="E26" i="23"/>
  <c r="D26" i="23"/>
  <c r="C26" i="23"/>
  <c r="B26" i="23"/>
  <c r="K25" i="23"/>
  <c r="J25" i="23"/>
  <c r="I25" i="23"/>
  <c r="H25" i="23"/>
  <c r="G25" i="23"/>
  <c r="F25" i="23"/>
  <c r="E25" i="23"/>
  <c r="D25" i="23"/>
  <c r="C25" i="23"/>
  <c r="B25" i="23"/>
  <c r="K24" i="23"/>
  <c r="J24" i="23"/>
  <c r="I24" i="23"/>
  <c r="H24" i="23"/>
  <c r="G24" i="23"/>
  <c r="F24" i="23"/>
  <c r="E24" i="23"/>
  <c r="D24" i="23"/>
  <c r="C24" i="23"/>
  <c r="B24" i="23"/>
  <c r="K23" i="23"/>
  <c r="J23" i="23"/>
  <c r="I23" i="23"/>
  <c r="H23" i="23"/>
  <c r="G23" i="23"/>
  <c r="F23" i="23"/>
  <c r="E23" i="23"/>
  <c r="D23" i="23"/>
  <c r="C23" i="23"/>
  <c r="B23" i="23"/>
  <c r="K22" i="23"/>
  <c r="J22" i="23"/>
  <c r="I22" i="23"/>
  <c r="H22" i="23"/>
  <c r="G22" i="23"/>
  <c r="F22" i="23"/>
  <c r="E22" i="23"/>
  <c r="D22" i="23"/>
  <c r="C22" i="23"/>
  <c r="B22" i="23"/>
  <c r="K21" i="23"/>
  <c r="J21" i="23"/>
  <c r="I21" i="23"/>
  <c r="H21" i="23"/>
  <c r="G21" i="23"/>
  <c r="F21" i="23"/>
  <c r="E21" i="23"/>
  <c r="D21" i="23"/>
  <c r="C21" i="23"/>
  <c r="B21" i="23"/>
  <c r="K20" i="23"/>
  <c r="J20" i="23"/>
  <c r="F20" i="23"/>
  <c r="E20" i="23"/>
  <c r="D20" i="23"/>
  <c r="C20" i="23"/>
  <c r="B20" i="23"/>
  <c r="K19" i="23"/>
  <c r="J19" i="23"/>
  <c r="I19" i="23"/>
  <c r="H19" i="23"/>
  <c r="G19" i="23"/>
  <c r="F19" i="23"/>
  <c r="E19" i="23"/>
  <c r="D19" i="23"/>
  <c r="C19" i="23"/>
  <c r="B19" i="23"/>
  <c r="K18" i="23"/>
  <c r="J18" i="23"/>
  <c r="I18" i="23"/>
  <c r="H18" i="23"/>
  <c r="G18" i="23"/>
  <c r="F18" i="23"/>
  <c r="E18" i="23"/>
  <c r="D18" i="23"/>
  <c r="C18" i="23"/>
  <c r="B18" i="23"/>
  <c r="K17" i="23"/>
  <c r="J17" i="23"/>
  <c r="I17" i="23"/>
  <c r="G17" i="23"/>
  <c r="F17" i="23"/>
  <c r="E17" i="23"/>
  <c r="D17" i="23"/>
  <c r="C17" i="23"/>
  <c r="B17" i="23"/>
  <c r="K16" i="23"/>
  <c r="J16" i="23"/>
  <c r="I16" i="23"/>
  <c r="H16" i="23"/>
  <c r="G16" i="23"/>
  <c r="F16" i="23"/>
  <c r="E16" i="23"/>
  <c r="D16" i="23"/>
  <c r="C16" i="23"/>
  <c r="B16" i="23"/>
  <c r="K15" i="23"/>
  <c r="J15" i="23"/>
  <c r="I15" i="23"/>
  <c r="H15" i="23"/>
  <c r="G15" i="23"/>
  <c r="F15" i="23"/>
  <c r="E15" i="23"/>
  <c r="D15" i="23"/>
  <c r="C15" i="23"/>
  <c r="B15" i="23"/>
  <c r="K14" i="23"/>
  <c r="J14" i="23"/>
  <c r="I14" i="23"/>
  <c r="H14" i="23"/>
  <c r="G14" i="23"/>
  <c r="F14" i="23"/>
  <c r="E14" i="23"/>
  <c r="D14" i="23"/>
  <c r="C14" i="23"/>
  <c r="B14" i="23"/>
  <c r="K13" i="23"/>
  <c r="J13" i="23"/>
  <c r="I13" i="23"/>
  <c r="H13" i="23"/>
  <c r="G13" i="23"/>
  <c r="F13" i="23"/>
  <c r="E13" i="23"/>
  <c r="D13" i="23"/>
  <c r="C13" i="23"/>
  <c r="B13" i="23"/>
  <c r="K12" i="23"/>
  <c r="J12" i="23"/>
  <c r="I12" i="23"/>
  <c r="H12" i="23"/>
  <c r="G12" i="23"/>
  <c r="F12" i="23"/>
  <c r="E12" i="23"/>
  <c r="D12" i="23"/>
  <c r="C12" i="23"/>
  <c r="B12" i="23"/>
  <c r="K11" i="23"/>
  <c r="J11" i="23"/>
  <c r="I11" i="23"/>
  <c r="H11" i="23"/>
  <c r="G11" i="23"/>
  <c r="F11" i="23"/>
  <c r="E11" i="23"/>
  <c r="D11" i="23"/>
  <c r="C11" i="23"/>
  <c r="K10" i="23"/>
  <c r="J10" i="23"/>
  <c r="I10" i="23"/>
  <c r="H10" i="23"/>
  <c r="G10" i="23"/>
  <c r="F10" i="23"/>
  <c r="E10" i="23"/>
  <c r="D10" i="23"/>
  <c r="C10" i="23"/>
  <c r="B10" i="23"/>
  <c r="K9" i="23"/>
  <c r="J9" i="23"/>
  <c r="I9" i="23"/>
  <c r="H9" i="23"/>
  <c r="G9" i="23"/>
  <c r="F9" i="23"/>
  <c r="E9" i="23"/>
  <c r="D9" i="23"/>
  <c r="C9" i="23"/>
  <c r="B9" i="23"/>
  <c r="K8" i="23"/>
  <c r="J8" i="23"/>
  <c r="I8" i="23"/>
  <c r="H8" i="23"/>
  <c r="G8" i="23"/>
  <c r="F8" i="23"/>
  <c r="E8" i="23"/>
  <c r="D8" i="23"/>
  <c r="C8" i="23"/>
  <c r="B8" i="23"/>
  <c r="K7" i="23"/>
  <c r="J7" i="23"/>
  <c r="I7" i="23"/>
  <c r="H7" i="23"/>
  <c r="G7" i="23"/>
  <c r="F7" i="23"/>
  <c r="E7" i="23"/>
  <c r="D7" i="23"/>
  <c r="C7" i="23"/>
  <c r="B7" i="23"/>
  <c r="K6" i="23"/>
  <c r="J6" i="23"/>
  <c r="I6" i="23"/>
  <c r="H6" i="23"/>
  <c r="G6" i="23"/>
  <c r="F6" i="23"/>
  <c r="E6" i="23"/>
  <c r="D6" i="23"/>
  <c r="C6" i="23"/>
  <c r="B6" i="23"/>
  <c r="K5" i="23"/>
  <c r="J5" i="23"/>
  <c r="I5" i="23"/>
  <c r="H5" i="23"/>
  <c r="G5" i="23"/>
  <c r="F5" i="23"/>
  <c r="E5" i="23"/>
  <c r="D5" i="23"/>
  <c r="C5" i="23"/>
  <c r="B5" i="23"/>
  <c r="K4" i="23"/>
  <c r="J4" i="23"/>
  <c r="I4" i="23"/>
  <c r="H4" i="23"/>
  <c r="G4" i="23"/>
  <c r="F4" i="23"/>
  <c r="E4" i="23"/>
  <c r="D4" i="23"/>
  <c r="C4" i="23"/>
  <c r="B4" i="23"/>
  <c r="K3" i="23"/>
  <c r="J3" i="23"/>
  <c r="I3" i="23"/>
  <c r="H3" i="23"/>
  <c r="G3" i="23"/>
  <c r="F3" i="23"/>
  <c r="E3" i="23"/>
  <c r="D3" i="23"/>
  <c r="C3" i="23"/>
  <c r="B3" i="23"/>
  <c r="K2" i="23"/>
  <c r="J2" i="23"/>
  <c r="I2" i="23"/>
  <c r="H2" i="23"/>
  <c r="G2" i="23"/>
  <c r="F2" i="23"/>
  <c r="E2" i="23"/>
  <c r="D2" i="23"/>
  <c r="C2" i="23"/>
  <c r="B2" i="23"/>
  <c r="K1" i="23"/>
  <c r="J1" i="23"/>
  <c r="I1" i="23"/>
  <c r="H1" i="23"/>
  <c r="G1" i="23"/>
  <c r="F1" i="23"/>
  <c r="E1" i="23"/>
  <c r="D1" i="23"/>
  <c r="C1" i="23"/>
  <c r="B1" i="23"/>
  <c r="O10" i="23"/>
  <c r="O9" i="23"/>
  <c r="R6" i="23" s="1"/>
  <c r="O8" i="23"/>
  <c r="O7" i="23"/>
  <c r="R5" i="23" s="1"/>
  <c r="O6" i="23"/>
  <c r="O5" i="23"/>
  <c r="R4" i="23" s="1"/>
  <c r="Z4" i="23"/>
  <c r="O4" i="23"/>
  <c r="Z3" i="23"/>
  <c r="P3" i="23"/>
  <c r="O3" i="23"/>
  <c r="R3" i="23" s="1"/>
  <c r="Z2" i="23"/>
  <c r="O2" i="23"/>
  <c r="Z1" i="23"/>
  <c r="P1" i="23"/>
  <c r="O1" i="23"/>
  <c r="R2" i="23" s="1"/>
  <c r="K26" i="22"/>
  <c r="J26" i="22"/>
  <c r="I26" i="22"/>
  <c r="H26" i="22"/>
  <c r="G26" i="22"/>
  <c r="F26" i="22"/>
  <c r="E26" i="22"/>
  <c r="D26" i="22"/>
  <c r="C26" i="22"/>
  <c r="B26" i="22"/>
  <c r="K25" i="22"/>
  <c r="J25" i="22"/>
  <c r="I25" i="22"/>
  <c r="H25" i="22"/>
  <c r="G25" i="22"/>
  <c r="F25" i="22"/>
  <c r="E25" i="22"/>
  <c r="D25" i="22"/>
  <c r="C25" i="22"/>
  <c r="B25"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K20" i="22"/>
  <c r="J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G17" i="22"/>
  <c r="F17" i="22"/>
  <c r="E17" i="22"/>
  <c r="D17" i="22"/>
  <c r="C17" i="22"/>
  <c r="B17" i="22"/>
  <c r="AM2" i="22" s="1"/>
  <c r="K16" i="22"/>
  <c r="J16" i="22"/>
  <c r="I16" i="22"/>
  <c r="H16" i="22"/>
  <c r="G16" i="22"/>
  <c r="F16" i="22"/>
  <c r="E16" i="22"/>
  <c r="D16" i="22"/>
  <c r="C16" i="22"/>
  <c r="B16" i="22"/>
  <c r="K15" i="22"/>
  <c r="J15" i="22"/>
  <c r="I15" i="22"/>
  <c r="H15" i="22"/>
  <c r="G15" i="22"/>
  <c r="F15" i="22"/>
  <c r="E15" i="22"/>
  <c r="D15" i="22"/>
  <c r="C15" i="22"/>
  <c r="B15" i="22"/>
  <c r="K14" i="22"/>
  <c r="J14" i="22"/>
  <c r="I14" i="22"/>
  <c r="H14" i="22"/>
  <c r="G14" i="22"/>
  <c r="F14" i="22"/>
  <c r="E14" i="22"/>
  <c r="D14" i="22"/>
  <c r="C14" i="22"/>
  <c r="B14" i="22"/>
  <c r="K13" i="22"/>
  <c r="J13" i="22"/>
  <c r="I13" i="22"/>
  <c r="H13" i="22"/>
  <c r="G13" i="22"/>
  <c r="F13" i="22"/>
  <c r="E13" i="22"/>
  <c r="D13" i="22"/>
  <c r="C13" i="22"/>
  <c r="B13" i="22"/>
  <c r="K12" i="22"/>
  <c r="J12" i="22"/>
  <c r="I12" i="22"/>
  <c r="H12" i="22"/>
  <c r="G12" i="22"/>
  <c r="F12" i="22"/>
  <c r="E12" i="22"/>
  <c r="D12" i="22"/>
  <c r="C12" i="22"/>
  <c r="B12" i="22"/>
  <c r="K11" i="22"/>
  <c r="J11" i="22"/>
  <c r="I11" i="22"/>
  <c r="H11" i="22"/>
  <c r="G11" i="22"/>
  <c r="F11" i="22"/>
  <c r="E11" i="22"/>
  <c r="D11" i="22"/>
  <c r="C11" i="22"/>
  <c r="B11" i="22"/>
  <c r="K10" i="22"/>
  <c r="J10" i="22"/>
  <c r="I10" i="22"/>
  <c r="H10" i="22"/>
  <c r="G10" i="22"/>
  <c r="F10" i="22"/>
  <c r="E10" i="22"/>
  <c r="D10" i="22"/>
  <c r="C10" i="22"/>
  <c r="B10" i="22"/>
  <c r="K9" i="22"/>
  <c r="J9" i="22"/>
  <c r="I9" i="22"/>
  <c r="H9" i="22"/>
  <c r="G9" i="22"/>
  <c r="F9" i="22"/>
  <c r="E9" i="22"/>
  <c r="D9" i="22"/>
  <c r="C9" i="22"/>
  <c r="B9" i="22"/>
  <c r="K8" i="22"/>
  <c r="J8" i="22"/>
  <c r="I8" i="22"/>
  <c r="H8" i="22"/>
  <c r="G8" i="22"/>
  <c r="F8" i="22"/>
  <c r="E8" i="22"/>
  <c r="D8" i="22"/>
  <c r="C8" i="22"/>
  <c r="B8" i="22"/>
  <c r="K7" i="22"/>
  <c r="J7" i="22"/>
  <c r="I7" i="22"/>
  <c r="H7" i="22"/>
  <c r="G7" i="22"/>
  <c r="F7" i="22"/>
  <c r="E7" i="22"/>
  <c r="D7" i="22"/>
  <c r="C7" i="22"/>
  <c r="B7" i="22"/>
  <c r="K6" i="22"/>
  <c r="J6" i="22"/>
  <c r="I6" i="22"/>
  <c r="H6" i="22"/>
  <c r="G6" i="22"/>
  <c r="F6" i="22"/>
  <c r="E6" i="22"/>
  <c r="D6" i="22"/>
  <c r="C6" i="22"/>
  <c r="B6" i="22"/>
  <c r="K5" i="22"/>
  <c r="J5" i="22"/>
  <c r="I5" i="22"/>
  <c r="H5" i="22"/>
  <c r="G5" i="22"/>
  <c r="F5" i="22"/>
  <c r="E5" i="22"/>
  <c r="D5" i="22"/>
  <c r="C5" i="22"/>
  <c r="B5" i="22"/>
  <c r="X2" i="22" s="1"/>
  <c r="K4" i="22"/>
  <c r="J4" i="22"/>
  <c r="I4" i="22"/>
  <c r="H4" i="22"/>
  <c r="G4" i="22"/>
  <c r="F4" i="22"/>
  <c r="E4" i="22"/>
  <c r="D4" i="22"/>
  <c r="C4" i="22"/>
  <c r="B4" i="22"/>
  <c r="K3" i="22"/>
  <c r="J3" i="22"/>
  <c r="I3" i="22"/>
  <c r="H3" i="22"/>
  <c r="G3" i="22"/>
  <c r="F3" i="22"/>
  <c r="AI6" i="22" s="1"/>
  <c r="E3" i="22"/>
  <c r="D3" i="22"/>
  <c r="C3" i="22"/>
  <c r="B3" i="22"/>
  <c r="K2" i="22"/>
  <c r="J2" i="22"/>
  <c r="I2" i="22"/>
  <c r="H2" i="22"/>
  <c r="G2" i="22"/>
  <c r="F2" i="22"/>
  <c r="E2" i="22"/>
  <c r="D2" i="22"/>
  <c r="C2" i="22"/>
  <c r="B2" i="22"/>
  <c r="K1" i="22"/>
  <c r="J1" i="22"/>
  <c r="I1" i="22"/>
  <c r="H1" i="22"/>
  <c r="G1" i="22"/>
  <c r="F1" i="22"/>
  <c r="E1" i="22"/>
  <c r="D1" i="22"/>
  <c r="C1" i="22"/>
  <c r="B1" i="22"/>
  <c r="O10" i="22"/>
  <c r="O9" i="22"/>
  <c r="R6" i="22" s="1"/>
  <c r="O8" i="22"/>
  <c r="O7" i="22"/>
  <c r="R5" i="22" s="1"/>
  <c r="O6" i="22"/>
  <c r="O5" i="22"/>
  <c r="R4" i="22" s="1"/>
  <c r="Z4" i="22"/>
  <c r="O4" i="22"/>
  <c r="Z3" i="22"/>
  <c r="P3" i="22"/>
  <c r="O3" i="22"/>
  <c r="R3" i="22" s="1"/>
  <c r="Z2" i="22"/>
  <c r="O2" i="22"/>
  <c r="Z1" i="22"/>
  <c r="P1" i="22"/>
  <c r="O1" i="22"/>
  <c r="R2" i="22" s="1"/>
  <c r="K26" i="21"/>
  <c r="J26" i="21"/>
  <c r="I26" i="21"/>
  <c r="H26" i="21"/>
  <c r="G26" i="21"/>
  <c r="F26" i="21"/>
  <c r="E26" i="21"/>
  <c r="D26" i="21"/>
  <c r="C26" i="21"/>
  <c r="B26" i="21"/>
  <c r="K25" i="21"/>
  <c r="J25" i="21"/>
  <c r="I25" i="21"/>
  <c r="H25" i="21"/>
  <c r="G25" i="21"/>
  <c r="F25" i="21"/>
  <c r="E25" i="21"/>
  <c r="D25" i="21"/>
  <c r="C25" i="21"/>
  <c r="B25" i="21"/>
  <c r="K24" i="21"/>
  <c r="J24" i="21"/>
  <c r="I24" i="21"/>
  <c r="H24" i="21"/>
  <c r="G24" i="21"/>
  <c r="F24" i="21"/>
  <c r="E24" i="21"/>
  <c r="D24" i="21"/>
  <c r="C24" i="21"/>
  <c r="B24" i="21"/>
  <c r="K23" i="21"/>
  <c r="J23" i="21"/>
  <c r="I23" i="21"/>
  <c r="H23" i="21"/>
  <c r="G23" i="21"/>
  <c r="F23" i="21"/>
  <c r="E23" i="21"/>
  <c r="D23" i="21"/>
  <c r="C23" i="21"/>
  <c r="B23" i="21"/>
  <c r="K22" i="21"/>
  <c r="J22" i="21"/>
  <c r="I22" i="21"/>
  <c r="H22" i="21"/>
  <c r="G22" i="21"/>
  <c r="F22" i="21"/>
  <c r="E22" i="21"/>
  <c r="D22" i="21"/>
  <c r="C22" i="21"/>
  <c r="B22" i="21"/>
  <c r="K21" i="21"/>
  <c r="J21" i="21"/>
  <c r="I21" i="21"/>
  <c r="H21" i="21"/>
  <c r="G21" i="21"/>
  <c r="F21" i="21"/>
  <c r="E21" i="21"/>
  <c r="D21" i="21"/>
  <c r="C21" i="21"/>
  <c r="B21" i="21"/>
  <c r="K20" i="21"/>
  <c r="J20" i="21"/>
  <c r="I20" i="21"/>
  <c r="H20" i="21"/>
  <c r="G20" i="21"/>
  <c r="F20" i="21"/>
  <c r="E20" i="21"/>
  <c r="D20" i="21"/>
  <c r="C20" i="21"/>
  <c r="B20" i="21"/>
  <c r="K19" i="21"/>
  <c r="J19" i="21"/>
  <c r="I19" i="21"/>
  <c r="H19" i="21"/>
  <c r="G19" i="21"/>
  <c r="F19" i="21"/>
  <c r="E19" i="21"/>
  <c r="D19" i="21"/>
  <c r="C19" i="21"/>
  <c r="B19" i="21"/>
  <c r="AM2" i="21" s="1"/>
  <c r="K18" i="21"/>
  <c r="J18" i="21"/>
  <c r="I18" i="21"/>
  <c r="H18" i="21"/>
  <c r="G18" i="21"/>
  <c r="F18" i="21"/>
  <c r="E18" i="21"/>
  <c r="D18" i="21"/>
  <c r="C18" i="21"/>
  <c r="B18" i="21"/>
  <c r="K17" i="21"/>
  <c r="J17" i="21"/>
  <c r="I17" i="21"/>
  <c r="H17" i="21"/>
  <c r="G17" i="21"/>
  <c r="F17" i="21"/>
  <c r="E17" i="21"/>
  <c r="D17" i="21"/>
  <c r="C17" i="21"/>
  <c r="B17" i="21"/>
  <c r="K16" i="21"/>
  <c r="J16" i="21"/>
  <c r="I16" i="21"/>
  <c r="H16" i="21"/>
  <c r="G16" i="21"/>
  <c r="F16" i="21"/>
  <c r="E16" i="21"/>
  <c r="D16" i="21"/>
  <c r="C16" i="21"/>
  <c r="B16" i="21"/>
  <c r="K15" i="21"/>
  <c r="J15" i="21"/>
  <c r="I15" i="21"/>
  <c r="H15" i="21"/>
  <c r="G15" i="21"/>
  <c r="F15" i="21"/>
  <c r="E15" i="21"/>
  <c r="D15" i="21"/>
  <c r="C15" i="21"/>
  <c r="B15" i="21"/>
  <c r="K14" i="21"/>
  <c r="J14" i="21"/>
  <c r="I14" i="21"/>
  <c r="H14" i="21"/>
  <c r="G14" i="21"/>
  <c r="F14" i="21"/>
  <c r="E14" i="21"/>
  <c r="D14" i="21"/>
  <c r="C14" i="21"/>
  <c r="B14" i="21"/>
  <c r="K13" i="21"/>
  <c r="J13" i="21"/>
  <c r="I13" i="21"/>
  <c r="H13" i="21"/>
  <c r="G13" i="21"/>
  <c r="F13" i="21"/>
  <c r="E13" i="21"/>
  <c r="D13" i="21"/>
  <c r="C13" i="21"/>
  <c r="B13" i="21"/>
  <c r="K12" i="21"/>
  <c r="J12" i="21"/>
  <c r="I12" i="21"/>
  <c r="H12" i="21"/>
  <c r="G12" i="21"/>
  <c r="F12" i="21"/>
  <c r="E12" i="21"/>
  <c r="D12" i="21"/>
  <c r="C12" i="21"/>
  <c r="B12" i="21"/>
  <c r="K11" i="21"/>
  <c r="J11" i="21"/>
  <c r="I11" i="21"/>
  <c r="H11" i="21"/>
  <c r="G11" i="21"/>
  <c r="F11" i="21"/>
  <c r="E11" i="21"/>
  <c r="D11" i="21"/>
  <c r="C11" i="21"/>
  <c r="B11" i="21"/>
  <c r="K10" i="21"/>
  <c r="J10" i="21"/>
  <c r="I10" i="21"/>
  <c r="H10" i="21"/>
  <c r="G10" i="21"/>
  <c r="F10" i="21"/>
  <c r="E10" i="21"/>
  <c r="D10" i="21"/>
  <c r="C10" i="21"/>
  <c r="B10" i="21"/>
  <c r="K9" i="21"/>
  <c r="J9" i="21"/>
  <c r="I9" i="21"/>
  <c r="H9" i="21"/>
  <c r="G9" i="21"/>
  <c r="F9" i="21"/>
  <c r="E9" i="21"/>
  <c r="D9" i="21"/>
  <c r="C9" i="21"/>
  <c r="B9" i="21"/>
  <c r="K8" i="21"/>
  <c r="J8" i="21"/>
  <c r="I8" i="21"/>
  <c r="H8" i="21"/>
  <c r="G8" i="21"/>
  <c r="F8" i="21"/>
  <c r="E8" i="21"/>
  <c r="D8" i="21"/>
  <c r="C8" i="21"/>
  <c r="B8" i="21"/>
  <c r="K7" i="21"/>
  <c r="J7" i="21"/>
  <c r="I7" i="21"/>
  <c r="H7" i="21"/>
  <c r="G7" i="21"/>
  <c r="F7" i="21"/>
  <c r="E7" i="21"/>
  <c r="D7" i="21"/>
  <c r="C7" i="21"/>
  <c r="B7" i="21"/>
  <c r="K6" i="21"/>
  <c r="J6" i="21"/>
  <c r="I6" i="21"/>
  <c r="H6" i="21"/>
  <c r="G6" i="21"/>
  <c r="F6" i="21"/>
  <c r="E6" i="21"/>
  <c r="D6" i="21"/>
  <c r="C6" i="21"/>
  <c r="B6" i="21"/>
  <c r="K5" i="21"/>
  <c r="J5" i="21"/>
  <c r="I5" i="21"/>
  <c r="H5" i="21"/>
  <c r="G5" i="21"/>
  <c r="F5" i="21"/>
  <c r="E5" i="21"/>
  <c r="D5" i="21"/>
  <c r="C5" i="21"/>
  <c r="B5" i="21"/>
  <c r="K4" i="21"/>
  <c r="J4" i="21"/>
  <c r="I4" i="21"/>
  <c r="H4" i="21"/>
  <c r="G4" i="21"/>
  <c r="F4" i="21"/>
  <c r="E4" i="21"/>
  <c r="D4" i="21"/>
  <c r="C4" i="21"/>
  <c r="B4" i="21"/>
  <c r="K3" i="21"/>
  <c r="J3" i="21"/>
  <c r="I3" i="21"/>
  <c r="H3" i="21"/>
  <c r="G3" i="21"/>
  <c r="F3" i="21"/>
  <c r="E3" i="21"/>
  <c r="D3" i="21"/>
  <c r="C3" i="21"/>
  <c r="B3" i="21"/>
  <c r="K2" i="21"/>
  <c r="J2" i="21"/>
  <c r="I2" i="21"/>
  <c r="H2" i="21"/>
  <c r="G2" i="21"/>
  <c r="F2" i="21"/>
  <c r="E2" i="21"/>
  <c r="D2" i="21"/>
  <c r="C2" i="21"/>
  <c r="B2" i="21"/>
  <c r="K1" i="21"/>
  <c r="J1" i="21"/>
  <c r="I1" i="21"/>
  <c r="H1" i="21"/>
  <c r="G1" i="21"/>
  <c r="F1" i="21"/>
  <c r="E1" i="21"/>
  <c r="D1" i="21"/>
  <c r="C1" i="21"/>
  <c r="B1" i="21"/>
  <c r="O10" i="21"/>
  <c r="O9" i="21"/>
  <c r="R6" i="21" s="1"/>
  <c r="O8" i="21"/>
  <c r="O7" i="21"/>
  <c r="O6" i="21"/>
  <c r="R5" i="21"/>
  <c r="O5" i="21"/>
  <c r="R4" i="21" s="1"/>
  <c r="Z4" i="21"/>
  <c r="O4" i="21"/>
  <c r="Z3" i="21"/>
  <c r="P3" i="21"/>
  <c r="O3" i="21"/>
  <c r="R3" i="21" s="1"/>
  <c r="Z2" i="21"/>
  <c r="O2" i="21"/>
  <c r="Z1" i="21"/>
  <c r="P1" i="21"/>
  <c r="O1" i="21"/>
  <c r="R2" i="21" s="1"/>
  <c r="K26" i="20"/>
  <c r="J26" i="20"/>
  <c r="I26" i="20"/>
  <c r="H26" i="20"/>
  <c r="G26" i="20"/>
  <c r="F26" i="20"/>
  <c r="E26" i="20"/>
  <c r="D26" i="20"/>
  <c r="C26" i="20"/>
  <c r="B26" i="20"/>
  <c r="K25" i="20"/>
  <c r="J25" i="20"/>
  <c r="I25" i="20"/>
  <c r="H25" i="20"/>
  <c r="G25" i="20"/>
  <c r="F25" i="20"/>
  <c r="E25" i="20"/>
  <c r="D25" i="20"/>
  <c r="C25" i="20"/>
  <c r="B25" i="20"/>
  <c r="K24" i="20"/>
  <c r="J24" i="20"/>
  <c r="I24" i="20"/>
  <c r="H24" i="20"/>
  <c r="G24" i="20"/>
  <c r="F24" i="20"/>
  <c r="E24" i="20"/>
  <c r="D24" i="20"/>
  <c r="C24" i="20"/>
  <c r="B24" i="20"/>
  <c r="K23" i="20"/>
  <c r="J23" i="20"/>
  <c r="I23" i="20"/>
  <c r="H23" i="20"/>
  <c r="G23" i="20"/>
  <c r="F23" i="20"/>
  <c r="E23" i="20"/>
  <c r="D23" i="20"/>
  <c r="C23" i="20"/>
  <c r="B23" i="20"/>
  <c r="K22" i="20"/>
  <c r="J22" i="20"/>
  <c r="I22" i="20"/>
  <c r="H22" i="20"/>
  <c r="G22" i="20"/>
  <c r="F22" i="20"/>
  <c r="E22" i="20"/>
  <c r="D22" i="20"/>
  <c r="C22" i="20"/>
  <c r="B22" i="20"/>
  <c r="K21" i="20"/>
  <c r="J21" i="20"/>
  <c r="I21" i="20"/>
  <c r="H21" i="20"/>
  <c r="G21" i="20"/>
  <c r="F21" i="20"/>
  <c r="E21" i="20"/>
  <c r="D21" i="20"/>
  <c r="C21" i="20"/>
  <c r="B21" i="20"/>
  <c r="K20" i="20"/>
  <c r="J20" i="20"/>
  <c r="I20" i="20"/>
  <c r="H20" i="20"/>
  <c r="G20" i="20"/>
  <c r="F20" i="20"/>
  <c r="E20" i="20"/>
  <c r="D20" i="20"/>
  <c r="C20" i="20"/>
  <c r="B20" i="20"/>
  <c r="K19" i="20"/>
  <c r="J19" i="20"/>
  <c r="I19" i="20"/>
  <c r="H19" i="20"/>
  <c r="G19" i="20"/>
  <c r="F19" i="20"/>
  <c r="E19" i="20"/>
  <c r="D19" i="20"/>
  <c r="C19" i="20"/>
  <c r="B19" i="20"/>
  <c r="K18" i="20"/>
  <c r="J18" i="20"/>
  <c r="I18" i="20"/>
  <c r="H18" i="20"/>
  <c r="G18" i="20"/>
  <c r="F18" i="20"/>
  <c r="E18" i="20"/>
  <c r="D18" i="20"/>
  <c r="C18" i="20"/>
  <c r="B18" i="20"/>
  <c r="K17" i="20"/>
  <c r="J17" i="20"/>
  <c r="I17" i="20"/>
  <c r="H17" i="20"/>
  <c r="G17" i="20"/>
  <c r="F17" i="20"/>
  <c r="E17" i="20"/>
  <c r="D17" i="20"/>
  <c r="C17" i="20"/>
  <c r="B17" i="20"/>
  <c r="K16" i="20"/>
  <c r="J16" i="20"/>
  <c r="I16" i="20"/>
  <c r="H16" i="20"/>
  <c r="G16" i="20"/>
  <c r="F16" i="20"/>
  <c r="E16" i="20"/>
  <c r="D16" i="20"/>
  <c r="C16" i="20"/>
  <c r="B16" i="20"/>
  <c r="K15" i="20"/>
  <c r="J15" i="20"/>
  <c r="I15" i="20"/>
  <c r="H15" i="20"/>
  <c r="G15" i="20"/>
  <c r="F15" i="20"/>
  <c r="E15" i="20"/>
  <c r="D15" i="20"/>
  <c r="C15" i="20"/>
  <c r="B15" i="20"/>
  <c r="K14" i="20"/>
  <c r="J14" i="20"/>
  <c r="I14" i="20"/>
  <c r="H14" i="20"/>
  <c r="G14" i="20"/>
  <c r="F14" i="20"/>
  <c r="E14" i="20"/>
  <c r="D14" i="20"/>
  <c r="C14" i="20"/>
  <c r="B14" i="20"/>
  <c r="K13" i="20"/>
  <c r="J13" i="20"/>
  <c r="I13" i="20"/>
  <c r="H13" i="20"/>
  <c r="G13" i="20"/>
  <c r="F13" i="20"/>
  <c r="E13" i="20"/>
  <c r="D13" i="20"/>
  <c r="C13" i="20"/>
  <c r="B13" i="20"/>
  <c r="K12" i="20"/>
  <c r="J12" i="20"/>
  <c r="I12" i="20"/>
  <c r="H12" i="20"/>
  <c r="G12" i="20"/>
  <c r="F12" i="20"/>
  <c r="E12" i="20"/>
  <c r="D12" i="20"/>
  <c r="C12" i="20"/>
  <c r="B12" i="20"/>
  <c r="K11" i="20"/>
  <c r="J11" i="20"/>
  <c r="I11" i="20"/>
  <c r="H11" i="20"/>
  <c r="G11" i="20"/>
  <c r="F11" i="20"/>
  <c r="E11" i="20"/>
  <c r="D11" i="20"/>
  <c r="C11" i="20"/>
  <c r="B11" i="20"/>
  <c r="K10" i="20"/>
  <c r="J10" i="20"/>
  <c r="I10" i="20"/>
  <c r="H10" i="20"/>
  <c r="G10" i="20"/>
  <c r="F10" i="20"/>
  <c r="E10" i="20"/>
  <c r="D10" i="20"/>
  <c r="C10" i="20"/>
  <c r="B10" i="20"/>
  <c r="K9" i="20"/>
  <c r="J9" i="20"/>
  <c r="I9" i="20"/>
  <c r="H9" i="20"/>
  <c r="G9" i="20"/>
  <c r="F9" i="20"/>
  <c r="E9" i="20"/>
  <c r="D9" i="20"/>
  <c r="C9" i="20"/>
  <c r="B9" i="20"/>
  <c r="K8" i="20"/>
  <c r="J8" i="20"/>
  <c r="I8" i="20"/>
  <c r="H8" i="20"/>
  <c r="G8" i="20"/>
  <c r="F8" i="20"/>
  <c r="E8" i="20"/>
  <c r="D8" i="20"/>
  <c r="C8" i="20"/>
  <c r="B8" i="20"/>
  <c r="K7" i="20"/>
  <c r="J7" i="20"/>
  <c r="I7" i="20"/>
  <c r="H7" i="20"/>
  <c r="G7" i="20"/>
  <c r="F7" i="20"/>
  <c r="E7" i="20"/>
  <c r="D7" i="20"/>
  <c r="C7" i="20"/>
  <c r="B7" i="20"/>
  <c r="K6" i="20"/>
  <c r="J6" i="20"/>
  <c r="I6" i="20"/>
  <c r="H6" i="20"/>
  <c r="G6" i="20"/>
  <c r="F6" i="20"/>
  <c r="E6" i="20"/>
  <c r="D6" i="20"/>
  <c r="C6" i="20"/>
  <c r="B6" i="20"/>
  <c r="K5" i="20"/>
  <c r="J5" i="20"/>
  <c r="I5" i="20"/>
  <c r="H5" i="20"/>
  <c r="G5" i="20"/>
  <c r="F5" i="20"/>
  <c r="E5" i="20"/>
  <c r="D5" i="20"/>
  <c r="C5" i="20"/>
  <c r="B5" i="20"/>
  <c r="K4" i="20"/>
  <c r="J4" i="20"/>
  <c r="I4" i="20"/>
  <c r="H4" i="20"/>
  <c r="G4" i="20"/>
  <c r="F4" i="20"/>
  <c r="E4" i="20"/>
  <c r="D4" i="20"/>
  <c r="C4" i="20"/>
  <c r="B4" i="20"/>
  <c r="K3" i="20"/>
  <c r="J3" i="20"/>
  <c r="I3" i="20"/>
  <c r="H3" i="20"/>
  <c r="G3" i="20"/>
  <c r="F3" i="20"/>
  <c r="E3" i="20"/>
  <c r="D3" i="20"/>
  <c r="C3" i="20"/>
  <c r="B3" i="20"/>
  <c r="K2" i="20"/>
  <c r="J2" i="20"/>
  <c r="I2" i="20"/>
  <c r="H2" i="20"/>
  <c r="G2" i="20"/>
  <c r="F2" i="20"/>
  <c r="E2" i="20"/>
  <c r="D2" i="20"/>
  <c r="C2" i="20"/>
  <c r="B2" i="20"/>
  <c r="K1" i="20"/>
  <c r="J1" i="20"/>
  <c r="I1" i="20"/>
  <c r="H1" i="20"/>
  <c r="G1" i="20"/>
  <c r="F1" i="20"/>
  <c r="E1" i="20"/>
  <c r="D1" i="20"/>
  <c r="C1" i="20"/>
  <c r="B1" i="20"/>
  <c r="O10" i="20"/>
  <c r="O9" i="20"/>
  <c r="R6" i="20" s="1"/>
  <c r="O8" i="20"/>
  <c r="O7" i="20"/>
  <c r="R5" i="20" s="1"/>
  <c r="O6" i="20"/>
  <c r="O5" i="20"/>
  <c r="R4" i="20" s="1"/>
  <c r="Z4" i="20"/>
  <c r="O4" i="20"/>
  <c r="Z3" i="20"/>
  <c r="P3" i="20"/>
  <c r="O3" i="20"/>
  <c r="R3" i="20" s="1"/>
  <c r="Z2" i="20"/>
  <c r="O2" i="20"/>
  <c r="U4" i="20"/>
  <c r="Z1" i="20"/>
  <c r="P1" i="20"/>
  <c r="O1" i="20"/>
  <c r="R2" i="20" s="1"/>
  <c r="K26" i="19"/>
  <c r="J26" i="19"/>
  <c r="I26" i="19"/>
  <c r="H26" i="19"/>
  <c r="G26" i="19"/>
  <c r="F26" i="19"/>
  <c r="E26" i="19"/>
  <c r="D26" i="19"/>
  <c r="C26" i="19"/>
  <c r="B26" i="19"/>
  <c r="K25" i="19"/>
  <c r="J25" i="19"/>
  <c r="I25" i="19"/>
  <c r="H25" i="19"/>
  <c r="G25" i="19"/>
  <c r="F25" i="19"/>
  <c r="E25" i="19"/>
  <c r="D25" i="19"/>
  <c r="C25" i="19"/>
  <c r="B25" i="19"/>
  <c r="K24" i="19"/>
  <c r="J24" i="19"/>
  <c r="I24" i="19"/>
  <c r="H24" i="19"/>
  <c r="G24" i="19"/>
  <c r="F24" i="19"/>
  <c r="E24" i="19"/>
  <c r="D24" i="19"/>
  <c r="C24" i="19"/>
  <c r="B24" i="19"/>
  <c r="K23" i="19"/>
  <c r="J23" i="19"/>
  <c r="I23" i="19"/>
  <c r="H23" i="19"/>
  <c r="G23" i="19"/>
  <c r="F23" i="19"/>
  <c r="E23" i="19"/>
  <c r="D23" i="19"/>
  <c r="C23" i="19"/>
  <c r="B23" i="19"/>
  <c r="K22" i="19"/>
  <c r="J22" i="19"/>
  <c r="I22" i="19"/>
  <c r="H22" i="19"/>
  <c r="G22" i="19"/>
  <c r="F22" i="19"/>
  <c r="E22" i="19"/>
  <c r="D22" i="19"/>
  <c r="C22" i="19"/>
  <c r="B22" i="19"/>
  <c r="K21" i="19"/>
  <c r="J21" i="19"/>
  <c r="I21" i="19"/>
  <c r="H21" i="19"/>
  <c r="G21" i="19"/>
  <c r="F21" i="19"/>
  <c r="E21" i="19"/>
  <c r="D21" i="19"/>
  <c r="C21" i="19"/>
  <c r="B21" i="19"/>
  <c r="K20" i="19"/>
  <c r="J20" i="19"/>
  <c r="I20" i="19"/>
  <c r="H20" i="19"/>
  <c r="G20" i="19"/>
  <c r="F20" i="19"/>
  <c r="E20" i="19"/>
  <c r="D20" i="19"/>
  <c r="C20" i="19"/>
  <c r="B20" i="19"/>
  <c r="K19" i="19"/>
  <c r="J19" i="19"/>
  <c r="I19" i="19"/>
  <c r="H19" i="19"/>
  <c r="G19" i="19"/>
  <c r="F19" i="19"/>
  <c r="E19" i="19"/>
  <c r="D19" i="19"/>
  <c r="C19" i="19"/>
  <c r="B19" i="19"/>
  <c r="K18" i="19"/>
  <c r="J18" i="19"/>
  <c r="I18" i="19"/>
  <c r="H18" i="19"/>
  <c r="G18" i="19"/>
  <c r="F18" i="19"/>
  <c r="E18" i="19"/>
  <c r="D18" i="19"/>
  <c r="C18" i="19"/>
  <c r="B18" i="19"/>
  <c r="K17" i="19"/>
  <c r="J17" i="19"/>
  <c r="I17" i="19"/>
  <c r="H17" i="19"/>
  <c r="G17" i="19"/>
  <c r="F17" i="19"/>
  <c r="E17" i="19"/>
  <c r="D17" i="19"/>
  <c r="C17" i="19"/>
  <c r="B17" i="19"/>
  <c r="K16" i="19"/>
  <c r="J16" i="19"/>
  <c r="I16" i="19"/>
  <c r="H16" i="19"/>
  <c r="G16" i="19"/>
  <c r="F16" i="19"/>
  <c r="E16" i="19"/>
  <c r="D16" i="19"/>
  <c r="C16" i="19"/>
  <c r="B16" i="19"/>
  <c r="K15" i="19"/>
  <c r="J15" i="19"/>
  <c r="I15" i="19"/>
  <c r="H15" i="19"/>
  <c r="G15" i="19"/>
  <c r="F15" i="19"/>
  <c r="E15" i="19"/>
  <c r="D15" i="19"/>
  <c r="C15" i="19"/>
  <c r="B15" i="19"/>
  <c r="K14" i="19"/>
  <c r="J14" i="19"/>
  <c r="I14" i="19"/>
  <c r="H14" i="19"/>
  <c r="G14" i="19"/>
  <c r="F14" i="19"/>
  <c r="E14" i="19"/>
  <c r="D14" i="19"/>
  <c r="C14" i="19"/>
  <c r="B14" i="19"/>
  <c r="K13" i="19"/>
  <c r="J13" i="19"/>
  <c r="I13" i="19"/>
  <c r="H13" i="19"/>
  <c r="G13" i="19"/>
  <c r="F13" i="19"/>
  <c r="E13" i="19"/>
  <c r="D13" i="19"/>
  <c r="C13" i="19"/>
  <c r="B13" i="19"/>
  <c r="K12" i="19"/>
  <c r="J12" i="19"/>
  <c r="I12" i="19"/>
  <c r="H12" i="19"/>
  <c r="G12" i="19"/>
  <c r="F12" i="19"/>
  <c r="E12" i="19"/>
  <c r="D12" i="19"/>
  <c r="C12" i="19"/>
  <c r="B12" i="19"/>
  <c r="K11" i="19"/>
  <c r="J11" i="19"/>
  <c r="I11" i="19"/>
  <c r="H11" i="19"/>
  <c r="G11" i="19"/>
  <c r="F11" i="19"/>
  <c r="E11" i="19"/>
  <c r="D11" i="19"/>
  <c r="C11" i="19"/>
  <c r="B11" i="19"/>
  <c r="K10" i="19"/>
  <c r="J10" i="19"/>
  <c r="I10" i="19"/>
  <c r="H10" i="19"/>
  <c r="G10" i="19"/>
  <c r="F10" i="19"/>
  <c r="E10" i="19"/>
  <c r="D10" i="19"/>
  <c r="C10" i="19"/>
  <c r="B10" i="19"/>
  <c r="K9" i="19"/>
  <c r="J9" i="19"/>
  <c r="I9" i="19"/>
  <c r="H9" i="19"/>
  <c r="G9" i="19"/>
  <c r="F9" i="19"/>
  <c r="E9" i="19"/>
  <c r="D9" i="19"/>
  <c r="C9" i="19"/>
  <c r="B9" i="19"/>
  <c r="K8" i="19"/>
  <c r="J8" i="19"/>
  <c r="I8" i="19"/>
  <c r="H8" i="19"/>
  <c r="G8" i="19"/>
  <c r="F8" i="19"/>
  <c r="E8" i="19"/>
  <c r="D8" i="19"/>
  <c r="C8" i="19"/>
  <c r="B8" i="19"/>
  <c r="K7" i="19"/>
  <c r="J7" i="19"/>
  <c r="I7" i="19"/>
  <c r="H7" i="19"/>
  <c r="G7" i="19"/>
  <c r="F7" i="19"/>
  <c r="E7" i="19"/>
  <c r="D7" i="19"/>
  <c r="C7" i="19"/>
  <c r="B7" i="19"/>
  <c r="K6" i="19"/>
  <c r="J6" i="19"/>
  <c r="I6" i="19"/>
  <c r="H6" i="19"/>
  <c r="G6" i="19"/>
  <c r="F6" i="19"/>
  <c r="E6" i="19"/>
  <c r="D6" i="19"/>
  <c r="C6" i="19"/>
  <c r="B6" i="19"/>
  <c r="K5" i="19"/>
  <c r="J5" i="19"/>
  <c r="I5" i="19"/>
  <c r="H5" i="19"/>
  <c r="G5" i="19"/>
  <c r="F5" i="19"/>
  <c r="E5" i="19"/>
  <c r="D5" i="19"/>
  <c r="C5" i="19"/>
  <c r="B5" i="19"/>
  <c r="K4" i="19"/>
  <c r="J4" i="19"/>
  <c r="I4" i="19"/>
  <c r="H4" i="19"/>
  <c r="G4" i="19"/>
  <c r="F4" i="19"/>
  <c r="E4" i="19"/>
  <c r="D4" i="19"/>
  <c r="C4" i="19"/>
  <c r="B4" i="19"/>
  <c r="K3" i="19"/>
  <c r="J3" i="19"/>
  <c r="I3" i="19"/>
  <c r="H3" i="19"/>
  <c r="G3" i="19"/>
  <c r="F3" i="19"/>
  <c r="E3" i="19"/>
  <c r="D3" i="19"/>
  <c r="C3" i="19"/>
  <c r="B3" i="19"/>
  <c r="K2" i="19"/>
  <c r="J2" i="19"/>
  <c r="I2" i="19"/>
  <c r="H2" i="19"/>
  <c r="G2" i="19"/>
  <c r="F2" i="19"/>
  <c r="E2" i="19"/>
  <c r="D2" i="19"/>
  <c r="C2" i="19"/>
  <c r="B2" i="19"/>
  <c r="K1" i="19"/>
  <c r="J1" i="19"/>
  <c r="I1" i="19"/>
  <c r="H1" i="19"/>
  <c r="G1" i="19"/>
  <c r="F1" i="19"/>
  <c r="E1" i="19"/>
  <c r="D1" i="19"/>
  <c r="C1" i="19"/>
  <c r="B1" i="19"/>
  <c r="O10" i="19"/>
  <c r="O9" i="19"/>
  <c r="R6" i="19" s="1"/>
  <c r="O8" i="19"/>
  <c r="O7" i="19"/>
  <c r="R5" i="19" s="1"/>
  <c r="O6" i="19"/>
  <c r="O5" i="19"/>
  <c r="R4" i="19" s="1"/>
  <c r="Z4" i="19"/>
  <c r="O4" i="19"/>
  <c r="Z3" i="19"/>
  <c r="P3" i="19"/>
  <c r="O3" i="19"/>
  <c r="R3" i="19" s="1"/>
  <c r="Z2" i="19"/>
  <c r="O2" i="19"/>
  <c r="Z1" i="19"/>
  <c r="P1" i="19"/>
  <c r="O1" i="19"/>
  <c r="R2" i="19" s="1"/>
  <c r="P1" i="18"/>
  <c r="P3" i="18"/>
  <c r="O2" i="18"/>
  <c r="O3" i="18"/>
  <c r="R3" i="18" s="1"/>
  <c r="O4" i="18"/>
  <c r="O5" i="18"/>
  <c r="R4" i="18" s="1"/>
  <c r="O6" i="18"/>
  <c r="O7" i="18"/>
  <c r="R5" i="18" s="1"/>
  <c r="O8" i="18"/>
  <c r="O9" i="18"/>
  <c r="R6" i="18" s="1"/>
  <c r="O10" i="18"/>
  <c r="O1" i="18"/>
  <c r="R2" i="18" s="1"/>
  <c r="K26" i="18"/>
  <c r="J26" i="18"/>
  <c r="I26" i="18"/>
  <c r="H26" i="18"/>
  <c r="G26" i="18"/>
  <c r="F26" i="18"/>
  <c r="E26" i="18"/>
  <c r="D26" i="18"/>
  <c r="C26" i="18"/>
  <c r="B26" i="18"/>
  <c r="K25" i="18"/>
  <c r="J25" i="18"/>
  <c r="I25" i="18"/>
  <c r="H25" i="18"/>
  <c r="G25" i="18"/>
  <c r="F25" i="18"/>
  <c r="E25" i="18"/>
  <c r="D25" i="18"/>
  <c r="C25" i="18"/>
  <c r="B25" i="18"/>
  <c r="K24" i="18"/>
  <c r="J24" i="18"/>
  <c r="I24" i="18"/>
  <c r="H24" i="18"/>
  <c r="G24" i="18"/>
  <c r="F24" i="18"/>
  <c r="E24" i="18"/>
  <c r="D24" i="18"/>
  <c r="C24" i="18"/>
  <c r="B24" i="18"/>
  <c r="K23" i="18"/>
  <c r="J23" i="18"/>
  <c r="I23" i="18"/>
  <c r="H23" i="18"/>
  <c r="G23" i="18"/>
  <c r="F23" i="18"/>
  <c r="E23" i="18"/>
  <c r="D23" i="18"/>
  <c r="C23" i="18"/>
  <c r="B23" i="18"/>
  <c r="K22" i="18"/>
  <c r="J22" i="18"/>
  <c r="I22" i="18"/>
  <c r="H22" i="18"/>
  <c r="G22" i="18"/>
  <c r="F22" i="18"/>
  <c r="E22" i="18"/>
  <c r="D22" i="18"/>
  <c r="C22" i="18"/>
  <c r="B22" i="18"/>
  <c r="K21" i="18"/>
  <c r="J21" i="18"/>
  <c r="I21" i="18"/>
  <c r="H21" i="18"/>
  <c r="G21" i="18"/>
  <c r="F21" i="18"/>
  <c r="E21" i="18"/>
  <c r="D21" i="18"/>
  <c r="C21" i="18"/>
  <c r="B21" i="18"/>
  <c r="K20" i="18"/>
  <c r="J20" i="18"/>
  <c r="I20" i="18"/>
  <c r="H20" i="18"/>
  <c r="G20" i="18"/>
  <c r="F20" i="18"/>
  <c r="E20" i="18"/>
  <c r="D20" i="18"/>
  <c r="C20" i="18"/>
  <c r="B20" i="18"/>
  <c r="K19" i="18"/>
  <c r="J19" i="18"/>
  <c r="I19" i="18"/>
  <c r="H19" i="18"/>
  <c r="G19" i="18"/>
  <c r="F19" i="18"/>
  <c r="E19" i="18"/>
  <c r="D19" i="18"/>
  <c r="C19" i="18"/>
  <c r="B19" i="18"/>
  <c r="K18" i="18"/>
  <c r="J18" i="18"/>
  <c r="I18" i="18"/>
  <c r="H18" i="18"/>
  <c r="G18" i="18"/>
  <c r="F18" i="18"/>
  <c r="E18" i="18"/>
  <c r="D18" i="18"/>
  <c r="C18" i="18"/>
  <c r="B18" i="18"/>
  <c r="K17" i="18"/>
  <c r="J17" i="18"/>
  <c r="I17" i="18"/>
  <c r="H17" i="18"/>
  <c r="G17" i="18"/>
  <c r="F17" i="18"/>
  <c r="E17" i="18"/>
  <c r="D17" i="18"/>
  <c r="C17" i="18"/>
  <c r="B17" i="18"/>
  <c r="K16" i="18"/>
  <c r="J16" i="18"/>
  <c r="I16" i="18"/>
  <c r="H16" i="18"/>
  <c r="G16" i="18"/>
  <c r="F16" i="18"/>
  <c r="E16" i="18"/>
  <c r="D16" i="18"/>
  <c r="C16" i="18"/>
  <c r="B16" i="18"/>
  <c r="K15" i="18"/>
  <c r="J15" i="18"/>
  <c r="I15" i="18"/>
  <c r="H15" i="18"/>
  <c r="G15" i="18"/>
  <c r="F15" i="18"/>
  <c r="E15" i="18"/>
  <c r="D15" i="18"/>
  <c r="C15" i="18"/>
  <c r="B15" i="18"/>
  <c r="K14" i="18"/>
  <c r="J14" i="18"/>
  <c r="I14" i="18"/>
  <c r="H14" i="18"/>
  <c r="G14" i="18"/>
  <c r="F14" i="18"/>
  <c r="E14" i="18"/>
  <c r="D14" i="18"/>
  <c r="C14" i="18"/>
  <c r="B14" i="18"/>
  <c r="K13" i="18"/>
  <c r="J13" i="18"/>
  <c r="I13" i="18"/>
  <c r="H13" i="18"/>
  <c r="G13" i="18"/>
  <c r="F13" i="18"/>
  <c r="E13" i="18"/>
  <c r="D13" i="18"/>
  <c r="C13" i="18"/>
  <c r="B13" i="18"/>
  <c r="K12" i="18"/>
  <c r="J12" i="18"/>
  <c r="I12" i="18"/>
  <c r="H12" i="18"/>
  <c r="G12" i="18"/>
  <c r="F12" i="18"/>
  <c r="E12" i="18"/>
  <c r="D12" i="18"/>
  <c r="C12" i="18"/>
  <c r="B12" i="18"/>
  <c r="K11" i="18"/>
  <c r="J11" i="18"/>
  <c r="I11" i="18"/>
  <c r="H11" i="18"/>
  <c r="G11" i="18"/>
  <c r="F11" i="18"/>
  <c r="E11" i="18"/>
  <c r="D11" i="18"/>
  <c r="C11" i="18"/>
  <c r="B11" i="18"/>
  <c r="K10" i="18"/>
  <c r="J10" i="18"/>
  <c r="I10" i="18"/>
  <c r="H10" i="18"/>
  <c r="G10" i="18"/>
  <c r="F10" i="18"/>
  <c r="E10" i="18"/>
  <c r="D10" i="18"/>
  <c r="C10" i="18"/>
  <c r="B10" i="18"/>
  <c r="K9" i="18"/>
  <c r="J9" i="18"/>
  <c r="I9" i="18"/>
  <c r="H9" i="18"/>
  <c r="G9" i="18"/>
  <c r="F9" i="18"/>
  <c r="E9" i="18"/>
  <c r="D9" i="18"/>
  <c r="C9" i="18"/>
  <c r="B9" i="18"/>
  <c r="K8" i="18"/>
  <c r="J8" i="18"/>
  <c r="I8" i="18"/>
  <c r="H8" i="18"/>
  <c r="G8" i="18"/>
  <c r="F8" i="18"/>
  <c r="E8" i="18"/>
  <c r="D8" i="18"/>
  <c r="C8" i="18"/>
  <c r="B8" i="18"/>
  <c r="K7" i="18"/>
  <c r="J7" i="18"/>
  <c r="I7" i="18"/>
  <c r="H7" i="18"/>
  <c r="G7" i="18"/>
  <c r="F7" i="18"/>
  <c r="E7" i="18"/>
  <c r="D7" i="18"/>
  <c r="C7" i="18"/>
  <c r="B7" i="18"/>
  <c r="K6" i="18"/>
  <c r="J6" i="18"/>
  <c r="I6" i="18"/>
  <c r="H6" i="18"/>
  <c r="G6" i="18"/>
  <c r="F6" i="18"/>
  <c r="E6" i="18"/>
  <c r="D6" i="18"/>
  <c r="C6" i="18"/>
  <c r="B6" i="18"/>
  <c r="K5" i="18"/>
  <c r="J5" i="18"/>
  <c r="I5" i="18"/>
  <c r="H5" i="18"/>
  <c r="G5" i="18"/>
  <c r="F5" i="18"/>
  <c r="E5" i="18"/>
  <c r="D5" i="18"/>
  <c r="C5" i="18"/>
  <c r="B5" i="18"/>
  <c r="K4" i="18"/>
  <c r="J4" i="18"/>
  <c r="I4" i="18"/>
  <c r="H4" i="18"/>
  <c r="G4" i="18"/>
  <c r="F4" i="18"/>
  <c r="E4" i="18"/>
  <c r="D4" i="18"/>
  <c r="C4" i="18"/>
  <c r="B4" i="18"/>
  <c r="K3" i="18"/>
  <c r="J3" i="18"/>
  <c r="I3" i="18"/>
  <c r="H3" i="18"/>
  <c r="G3" i="18"/>
  <c r="F3" i="18"/>
  <c r="E3" i="18"/>
  <c r="D3" i="18"/>
  <c r="C3" i="18"/>
  <c r="B3" i="18"/>
  <c r="K2" i="18"/>
  <c r="J2" i="18"/>
  <c r="I2" i="18"/>
  <c r="H2" i="18"/>
  <c r="G2" i="18"/>
  <c r="F2" i="18"/>
  <c r="E2" i="18"/>
  <c r="D2" i="18"/>
  <c r="C2" i="18"/>
  <c r="B2" i="18"/>
  <c r="K1" i="18"/>
  <c r="J1" i="18"/>
  <c r="I1" i="18"/>
  <c r="H1" i="18"/>
  <c r="G1" i="18"/>
  <c r="F1" i="18"/>
  <c r="E1" i="18"/>
  <c r="D1" i="18"/>
  <c r="C1" i="18"/>
  <c r="B1" i="18"/>
  <c r="Z4" i="18"/>
  <c r="Z3" i="18"/>
  <c r="Z2" i="18"/>
  <c r="Z1" i="18"/>
  <c r="S4" i="17"/>
  <c r="I4" i="17"/>
  <c r="H4" i="17"/>
  <c r="O3" i="17" s="1"/>
  <c r="S3" i="17"/>
  <c r="Z2" i="17"/>
  <c r="S2" i="17"/>
  <c r="I2" i="17"/>
  <c r="H2" i="17"/>
  <c r="S1" i="17"/>
  <c r="E26" i="16"/>
  <c r="D26" i="16"/>
  <c r="C26" i="16"/>
  <c r="B26" i="16"/>
  <c r="E25" i="16"/>
  <c r="D25" i="16"/>
  <c r="C25" i="16"/>
  <c r="B25" i="16"/>
  <c r="E24" i="16"/>
  <c r="D24" i="16"/>
  <c r="C24" i="16"/>
  <c r="B24" i="16"/>
  <c r="E23" i="16"/>
  <c r="D23" i="16"/>
  <c r="C23" i="16"/>
  <c r="B23" i="16"/>
  <c r="E22" i="16"/>
  <c r="D22" i="16"/>
  <c r="C22" i="16"/>
  <c r="B22" i="16"/>
  <c r="E21" i="16"/>
  <c r="D21" i="16"/>
  <c r="C21" i="16"/>
  <c r="B21" i="16"/>
  <c r="E20" i="16"/>
  <c r="D20" i="16"/>
  <c r="C20" i="16"/>
  <c r="B20" i="16"/>
  <c r="E19" i="16"/>
  <c r="D19" i="16"/>
  <c r="C19" i="16"/>
  <c r="B19" i="16"/>
  <c r="E18" i="16"/>
  <c r="D18" i="16"/>
  <c r="C18" i="16"/>
  <c r="B18" i="16"/>
  <c r="E17" i="16"/>
  <c r="D17" i="16"/>
  <c r="C17" i="16"/>
  <c r="B17" i="16"/>
  <c r="E16" i="16"/>
  <c r="D16" i="16"/>
  <c r="Z2" i="16" s="1"/>
  <c r="C16" i="16"/>
  <c r="B16" i="16"/>
  <c r="E15" i="16"/>
  <c r="D15" i="16"/>
  <c r="C15" i="16"/>
  <c r="B15" i="16"/>
  <c r="E14" i="16"/>
  <c r="D14" i="16"/>
  <c r="C14" i="16"/>
  <c r="B14" i="16"/>
  <c r="E13" i="16"/>
  <c r="D13" i="16"/>
  <c r="C13" i="16"/>
  <c r="B13" i="16"/>
  <c r="E12" i="16"/>
  <c r="D12" i="16"/>
  <c r="C12" i="16"/>
  <c r="B12" i="16"/>
  <c r="E11" i="16"/>
  <c r="D11" i="16"/>
  <c r="C11" i="16"/>
  <c r="B11" i="16"/>
  <c r="E10" i="16"/>
  <c r="D10" i="16"/>
  <c r="C10" i="16"/>
  <c r="B10" i="16"/>
  <c r="E9" i="16"/>
  <c r="D9" i="16"/>
  <c r="C9" i="16"/>
  <c r="B9" i="16"/>
  <c r="E8" i="16"/>
  <c r="D8" i="16"/>
  <c r="C8" i="16"/>
  <c r="B8" i="16"/>
  <c r="E7" i="16"/>
  <c r="D7" i="16"/>
  <c r="C7" i="16"/>
  <c r="B7" i="16"/>
  <c r="E6" i="16"/>
  <c r="D6" i="16"/>
  <c r="C6" i="16"/>
  <c r="B6" i="16"/>
  <c r="E5" i="16"/>
  <c r="D5" i="16"/>
  <c r="C5" i="16"/>
  <c r="B5" i="16"/>
  <c r="E4" i="16"/>
  <c r="D4" i="16"/>
  <c r="C4" i="16"/>
  <c r="B4" i="16"/>
  <c r="E3" i="16"/>
  <c r="D3" i="16"/>
  <c r="C3" i="16"/>
  <c r="B3" i="16"/>
  <c r="E2" i="16"/>
  <c r="D2" i="16"/>
  <c r="V2" i="16" s="1"/>
  <c r="C2" i="16"/>
  <c r="B2" i="16"/>
  <c r="E1" i="16"/>
  <c r="D1" i="16"/>
  <c r="C1" i="16"/>
  <c r="B1" i="16"/>
  <c r="S4" i="16"/>
  <c r="I4" i="16"/>
  <c r="H4" i="16"/>
  <c r="S3" i="16"/>
  <c r="S2" i="16"/>
  <c r="I2" i="16"/>
  <c r="H2" i="16"/>
  <c r="S1" i="16"/>
  <c r="E26" i="15"/>
  <c r="D26" i="15"/>
  <c r="C26" i="15"/>
  <c r="B26" i="15"/>
  <c r="E25" i="15"/>
  <c r="D25" i="15"/>
  <c r="C25" i="15"/>
  <c r="B25" i="15"/>
  <c r="E24" i="15"/>
  <c r="D24" i="15"/>
  <c r="C24" i="15"/>
  <c r="B24" i="15"/>
  <c r="E23" i="15"/>
  <c r="D23" i="15"/>
  <c r="C23" i="15"/>
  <c r="B23" i="15"/>
  <c r="E22" i="15"/>
  <c r="D22" i="15"/>
  <c r="C22" i="15"/>
  <c r="B22" i="15"/>
  <c r="E21" i="15"/>
  <c r="D21" i="15"/>
  <c r="C21" i="15"/>
  <c r="B21" i="15"/>
  <c r="E20" i="15"/>
  <c r="D20" i="15"/>
  <c r="C20" i="15"/>
  <c r="B20" i="15"/>
  <c r="E19" i="15"/>
  <c r="D19" i="15"/>
  <c r="C19" i="15"/>
  <c r="B19" i="15"/>
  <c r="E18" i="15"/>
  <c r="D18" i="15"/>
  <c r="C18" i="15"/>
  <c r="B18" i="15"/>
  <c r="E17" i="15"/>
  <c r="D17" i="15"/>
  <c r="C17" i="15"/>
  <c r="B17" i="15"/>
  <c r="AE2" i="15" s="1"/>
  <c r="E16" i="15"/>
  <c r="D16" i="15"/>
  <c r="Z2" i="15" s="1"/>
  <c r="C16" i="15"/>
  <c r="B16" i="15"/>
  <c r="E15" i="15"/>
  <c r="D15" i="15"/>
  <c r="C15" i="15"/>
  <c r="B15" i="15"/>
  <c r="E14" i="15"/>
  <c r="D14" i="15"/>
  <c r="C14" i="15"/>
  <c r="B14" i="15"/>
  <c r="E13" i="15"/>
  <c r="D13" i="15"/>
  <c r="C13" i="15"/>
  <c r="B13" i="15"/>
  <c r="E12" i="15"/>
  <c r="D12" i="15"/>
  <c r="C12" i="15"/>
  <c r="B12" i="15"/>
  <c r="E11" i="15"/>
  <c r="D11" i="15"/>
  <c r="C11" i="15"/>
  <c r="B11" i="15"/>
  <c r="E10" i="15"/>
  <c r="D10" i="15"/>
  <c r="C10" i="15"/>
  <c r="B10" i="15"/>
  <c r="E9" i="15"/>
  <c r="D9" i="15"/>
  <c r="C9" i="15"/>
  <c r="B9" i="15"/>
  <c r="E8" i="15"/>
  <c r="D8" i="15"/>
  <c r="C8" i="15"/>
  <c r="B8" i="15"/>
  <c r="E7" i="15"/>
  <c r="D7" i="15"/>
  <c r="C7" i="15"/>
  <c r="B7" i="15"/>
  <c r="E6" i="15"/>
  <c r="D6" i="15"/>
  <c r="C6" i="15"/>
  <c r="B6" i="15"/>
  <c r="E5" i="15"/>
  <c r="D5" i="15"/>
  <c r="C5" i="15"/>
  <c r="B5" i="15"/>
  <c r="E4" i="15"/>
  <c r="D4" i="15"/>
  <c r="C4" i="15"/>
  <c r="B4" i="15"/>
  <c r="E3" i="15"/>
  <c r="D3" i="15"/>
  <c r="C3" i="15"/>
  <c r="B3" i="15"/>
  <c r="E2" i="15"/>
  <c r="W3" i="15" s="1"/>
  <c r="D2" i="15"/>
  <c r="V2" i="15" s="1"/>
  <c r="C2" i="15"/>
  <c r="B2" i="15"/>
  <c r="E1" i="15"/>
  <c r="D1" i="15"/>
  <c r="C1" i="15"/>
  <c r="B1" i="15"/>
  <c r="Z3" i="15"/>
  <c r="S4" i="15"/>
  <c r="I4" i="15"/>
  <c r="H4" i="15"/>
  <c r="AD3" i="15" s="1"/>
  <c r="S3" i="15"/>
  <c r="S2" i="15"/>
  <c r="I2" i="15"/>
  <c r="L2" i="15" s="1"/>
  <c r="H2" i="15"/>
  <c r="S1" i="15"/>
  <c r="S2" i="2"/>
  <c r="S3" i="2"/>
  <c r="S4" i="2"/>
  <c r="S1" i="2"/>
  <c r="H4" i="3"/>
  <c r="P4" i="20" s="1"/>
  <c r="H2" i="3"/>
  <c r="P2" i="19" s="1"/>
  <c r="I4" i="2"/>
  <c r="H4" i="2"/>
  <c r="I2" i="2"/>
  <c r="H2" i="2"/>
  <c r="B1" i="2"/>
  <c r="C1" i="2"/>
  <c r="D1" i="2"/>
  <c r="E1" i="2"/>
  <c r="B2" i="2"/>
  <c r="C2" i="2"/>
  <c r="D2" i="2"/>
  <c r="E2" i="2"/>
  <c r="B3" i="2"/>
  <c r="C3" i="2"/>
  <c r="D3" i="2"/>
  <c r="E3" i="2"/>
  <c r="B4" i="2"/>
  <c r="C4" i="2"/>
  <c r="D4" i="2"/>
  <c r="E4" i="2"/>
  <c r="B5" i="2"/>
  <c r="C5" i="2"/>
  <c r="D5" i="2"/>
  <c r="E5" i="2"/>
  <c r="B6" i="2"/>
  <c r="C6" i="2"/>
  <c r="D6" i="2"/>
  <c r="E6" i="2"/>
  <c r="B7" i="2"/>
  <c r="C7" i="2"/>
  <c r="D7" i="2"/>
  <c r="E7" i="2"/>
  <c r="B8" i="2"/>
  <c r="C8" i="2"/>
  <c r="D8" i="2"/>
  <c r="E8" i="2"/>
  <c r="B9" i="2"/>
  <c r="C9" i="2"/>
  <c r="D9" i="2"/>
  <c r="E9" i="2"/>
  <c r="B10" i="2"/>
  <c r="C10" i="2"/>
  <c r="D10" i="2"/>
  <c r="E10" i="2"/>
  <c r="B11" i="2"/>
  <c r="C11" i="2"/>
  <c r="D11" i="2"/>
  <c r="E11" i="2"/>
  <c r="B12" i="2"/>
  <c r="C12" i="2"/>
  <c r="D12" i="2"/>
  <c r="E12" i="2"/>
  <c r="B13" i="2"/>
  <c r="C13" i="2"/>
  <c r="D13" i="2"/>
  <c r="E13" i="2"/>
  <c r="B14" i="2"/>
  <c r="C14" i="2"/>
  <c r="D14" i="2"/>
  <c r="E14" i="2"/>
  <c r="B15" i="2"/>
  <c r="C15" i="2"/>
  <c r="D15" i="2"/>
  <c r="E15" i="2"/>
  <c r="B16" i="2"/>
  <c r="C16" i="2"/>
  <c r="D16" i="2"/>
  <c r="E16" i="2"/>
  <c r="B17" i="2"/>
  <c r="C17" i="2"/>
  <c r="D17" i="2"/>
  <c r="E17" i="2"/>
  <c r="B18" i="2"/>
  <c r="C18" i="2"/>
  <c r="D18" i="2"/>
  <c r="E18" i="2"/>
  <c r="B19" i="2"/>
  <c r="C19" i="2"/>
  <c r="D19" i="2"/>
  <c r="E19" i="2"/>
  <c r="B20" i="2"/>
  <c r="C20" i="2"/>
  <c r="D20" i="2"/>
  <c r="E20" i="2"/>
  <c r="B21" i="2"/>
  <c r="C21" i="2"/>
  <c r="D21" i="2"/>
  <c r="E21" i="2"/>
  <c r="B22" i="2"/>
  <c r="C22" i="2"/>
  <c r="D22" i="2"/>
  <c r="E22" i="2"/>
  <c r="B23" i="2"/>
  <c r="C23" i="2"/>
  <c r="D23" i="2"/>
  <c r="E23" i="2"/>
  <c r="B24" i="2"/>
  <c r="C24" i="2"/>
  <c r="D24" i="2"/>
  <c r="E24" i="2"/>
  <c r="B25" i="2"/>
  <c r="C25" i="2"/>
  <c r="D25" i="2"/>
  <c r="E25" i="2"/>
  <c r="B26" i="2"/>
  <c r="C26" i="2"/>
  <c r="D26" i="2"/>
  <c r="E26" i="2"/>
  <c r="D28" i="1"/>
  <c r="E28" i="1"/>
  <c r="F28" i="1"/>
  <c r="G28" i="1"/>
  <c r="H28" i="1"/>
  <c r="I28" i="1"/>
  <c r="J28" i="1"/>
  <c r="K28" i="1"/>
  <c r="L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AR28"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H28" i="1"/>
  <c r="CI28" i="1"/>
  <c r="CJ28" i="1"/>
  <c r="CK28" i="1"/>
  <c r="CL28" i="1"/>
  <c r="CM28" i="1"/>
  <c r="CN28" i="1"/>
  <c r="CO28" i="1"/>
  <c r="CP28" i="1"/>
  <c r="CQ28" i="1"/>
  <c r="CR28" i="1"/>
  <c r="CS28" i="1"/>
  <c r="CT28" i="1"/>
  <c r="CU28" i="1"/>
  <c r="CV28" i="1"/>
  <c r="CW28" i="1"/>
  <c r="CX28" i="1"/>
  <c r="CY28" i="1"/>
  <c r="CZ28" i="1"/>
  <c r="DA28" i="1"/>
  <c r="DB28" i="1"/>
  <c r="DC28" i="1"/>
  <c r="DD28" i="1"/>
  <c r="DE28" i="1"/>
  <c r="DF28" i="1"/>
  <c r="DG28" i="1"/>
  <c r="DH28" i="1"/>
  <c r="DI28" i="1"/>
  <c r="DJ28" i="1"/>
  <c r="DK28" i="1"/>
  <c r="DL28" i="1"/>
  <c r="DM28" i="1"/>
  <c r="DN28" i="1"/>
  <c r="DO28" i="1"/>
  <c r="DP28" i="1"/>
  <c r="DQ28" i="1"/>
  <c r="DR28" i="1"/>
  <c r="DS28" i="1"/>
  <c r="DT28" i="1"/>
  <c r="DU28" i="1"/>
  <c r="DV28" i="1"/>
  <c r="DW28" i="1"/>
  <c r="DX28" i="1"/>
  <c r="DY28" i="1"/>
  <c r="DZ28" i="1"/>
  <c r="EA28" i="1"/>
  <c r="EB28" i="1"/>
  <c r="EC28" i="1"/>
  <c r="ED28" i="1"/>
  <c r="EE28" i="1"/>
  <c r="EF28" i="1"/>
  <c r="EG28" i="1"/>
  <c r="EH28" i="1"/>
  <c r="EI28" i="1"/>
  <c r="EJ28" i="1"/>
  <c r="EK28" i="1"/>
  <c r="EL28" i="1"/>
  <c r="EM28" i="1"/>
  <c r="EN28" i="1"/>
  <c r="EO28" i="1"/>
  <c r="EP28" i="1"/>
  <c r="EQ28" i="1"/>
  <c r="ER28" i="1"/>
  <c r="ES28" i="1"/>
  <c r="ET28" i="1"/>
  <c r="EU28" i="1"/>
  <c r="EV28" i="1"/>
  <c r="EW28" i="1"/>
  <c r="EX28" i="1"/>
  <c r="EY28" i="1"/>
  <c r="EZ28" i="1"/>
  <c r="FA28" i="1"/>
  <c r="FB28" i="1"/>
  <c r="FC28" i="1"/>
  <c r="FD28" i="1"/>
  <c r="FE28" i="1"/>
  <c r="FF28" i="1"/>
  <c r="FG28" i="1"/>
  <c r="FH28" i="1"/>
  <c r="FI28" i="1"/>
  <c r="FJ28" i="1"/>
  <c r="FK28" i="1"/>
  <c r="FL28" i="1"/>
  <c r="FM28" i="1"/>
  <c r="FN28" i="1"/>
  <c r="FO28" i="1"/>
  <c r="FP28" i="1"/>
  <c r="FQ28" i="1"/>
  <c r="FR28" i="1"/>
  <c r="FS28" i="1"/>
  <c r="FT28" i="1"/>
  <c r="FU28" i="1"/>
  <c r="FV28" i="1"/>
  <c r="FW28" i="1"/>
  <c r="FX28" i="1"/>
  <c r="FY28" i="1"/>
  <c r="FZ28" i="1"/>
  <c r="GA28" i="1"/>
  <c r="GB28" i="1"/>
  <c r="GC28" i="1"/>
  <c r="GD28" i="1"/>
  <c r="GE28" i="1"/>
  <c r="GF28" i="1"/>
  <c r="D29" i="1"/>
  <c r="E29" i="1"/>
  <c r="F29" i="1"/>
  <c r="G29" i="1"/>
  <c r="H29" i="1"/>
  <c r="I29" i="1"/>
  <c r="J29" i="1"/>
  <c r="K29" i="1"/>
  <c r="L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H29" i="1"/>
  <c r="CI29" i="1"/>
  <c r="CJ29" i="1"/>
  <c r="CK29" i="1"/>
  <c r="CL29" i="1"/>
  <c r="CM29" i="1"/>
  <c r="CN29" i="1"/>
  <c r="CO29" i="1"/>
  <c r="CP29" i="1"/>
  <c r="CQ29" i="1"/>
  <c r="CR29" i="1"/>
  <c r="CS29" i="1"/>
  <c r="CT29" i="1"/>
  <c r="CU29" i="1"/>
  <c r="CV29" i="1"/>
  <c r="CW29" i="1"/>
  <c r="CX29" i="1"/>
  <c r="CY29" i="1"/>
  <c r="CZ29" i="1"/>
  <c r="DA29" i="1"/>
  <c r="DB29" i="1"/>
  <c r="DC29" i="1"/>
  <c r="DD29" i="1"/>
  <c r="DE29" i="1"/>
  <c r="DF29" i="1"/>
  <c r="DG29" i="1"/>
  <c r="DH29" i="1"/>
  <c r="DI29" i="1"/>
  <c r="DJ29" i="1"/>
  <c r="DK29" i="1"/>
  <c r="DL29" i="1"/>
  <c r="DM29" i="1"/>
  <c r="DN29" i="1"/>
  <c r="DO29" i="1"/>
  <c r="DP29" i="1"/>
  <c r="DQ29" i="1"/>
  <c r="DR29" i="1"/>
  <c r="DS29" i="1"/>
  <c r="DT29" i="1"/>
  <c r="DU29" i="1"/>
  <c r="DV29" i="1"/>
  <c r="DW29" i="1"/>
  <c r="DX29" i="1"/>
  <c r="DY29" i="1"/>
  <c r="DZ29" i="1"/>
  <c r="EA29" i="1"/>
  <c r="EB29" i="1"/>
  <c r="EC29" i="1"/>
  <c r="ED29" i="1"/>
  <c r="EE29" i="1"/>
  <c r="EF29" i="1"/>
  <c r="EG29" i="1"/>
  <c r="EH29" i="1"/>
  <c r="EI29" i="1"/>
  <c r="EJ29" i="1"/>
  <c r="EK29" i="1"/>
  <c r="EL29" i="1"/>
  <c r="EM29" i="1"/>
  <c r="EN29" i="1"/>
  <c r="EO29" i="1"/>
  <c r="EP29" i="1"/>
  <c r="EQ29" i="1"/>
  <c r="ER29" i="1"/>
  <c r="ES29" i="1"/>
  <c r="ET29" i="1"/>
  <c r="EU29" i="1"/>
  <c r="EV29" i="1"/>
  <c r="EW29" i="1"/>
  <c r="EX29" i="1"/>
  <c r="EY29" i="1"/>
  <c r="EZ29" i="1"/>
  <c r="FA29" i="1"/>
  <c r="FB29" i="1"/>
  <c r="FC29" i="1"/>
  <c r="FD29" i="1"/>
  <c r="FE29" i="1"/>
  <c r="FF29" i="1"/>
  <c r="FG29" i="1"/>
  <c r="FH29" i="1"/>
  <c r="FI29" i="1"/>
  <c r="FJ29" i="1"/>
  <c r="FK29" i="1"/>
  <c r="FL29" i="1"/>
  <c r="FM29" i="1"/>
  <c r="FN29" i="1"/>
  <c r="FO29" i="1"/>
  <c r="FP29" i="1"/>
  <c r="FQ29" i="1"/>
  <c r="FR29" i="1"/>
  <c r="FS29" i="1"/>
  <c r="FT29" i="1"/>
  <c r="FU29" i="1"/>
  <c r="FV29" i="1"/>
  <c r="FW29" i="1"/>
  <c r="FX29" i="1"/>
  <c r="FY29" i="1"/>
  <c r="FZ29" i="1"/>
  <c r="GA29" i="1"/>
  <c r="GB29" i="1"/>
  <c r="GC29" i="1"/>
  <c r="GD29" i="1"/>
  <c r="GE29" i="1"/>
  <c r="GF29" i="1"/>
  <c r="D30" i="1"/>
  <c r="E30" i="1"/>
  <c r="F30" i="1"/>
  <c r="G30" i="1"/>
  <c r="H30" i="1"/>
  <c r="I30" i="1"/>
  <c r="J30" i="1"/>
  <c r="K30" i="1"/>
  <c r="L30" i="1"/>
  <c r="N30" i="1"/>
  <c r="O30" i="1"/>
  <c r="P30" i="1"/>
  <c r="Q30" i="1"/>
  <c r="R30" i="1"/>
  <c r="S30" i="1"/>
  <c r="T30" i="1"/>
  <c r="U30" i="1"/>
  <c r="V30" i="1"/>
  <c r="W30" i="1"/>
  <c r="X30" i="1"/>
  <c r="Y30" i="1"/>
  <c r="Z30" i="1"/>
  <c r="AA30" i="1"/>
  <c r="AB30" i="1"/>
  <c r="AC30" i="1"/>
  <c r="AD30" i="1"/>
  <c r="AE30" i="1"/>
  <c r="AF30" i="1"/>
  <c r="AG30" i="1"/>
  <c r="AH30" i="1"/>
  <c r="AI30" i="1"/>
  <c r="AJ30" i="1"/>
  <c r="AK30" i="1"/>
  <c r="AL30" i="1"/>
  <c r="AM30" i="1"/>
  <c r="AN30" i="1"/>
  <c r="AO30" i="1"/>
  <c r="AP30" i="1"/>
  <c r="AQ30" i="1"/>
  <c r="AR30" i="1"/>
  <c r="AS30" i="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CI30" i="1"/>
  <c r="CJ30" i="1"/>
  <c r="CK30" i="1"/>
  <c r="CL30" i="1"/>
  <c r="CM30" i="1"/>
  <c r="CN30" i="1"/>
  <c r="CO30" i="1"/>
  <c r="CP30" i="1"/>
  <c r="CQ30" i="1"/>
  <c r="CR30" i="1"/>
  <c r="CS30" i="1"/>
  <c r="CT30" i="1"/>
  <c r="CU30" i="1"/>
  <c r="CV30" i="1"/>
  <c r="CW30" i="1"/>
  <c r="CX30" i="1"/>
  <c r="CY30" i="1"/>
  <c r="CZ30" i="1"/>
  <c r="DA30" i="1"/>
  <c r="DB30" i="1"/>
  <c r="DC30" i="1"/>
  <c r="DD30" i="1"/>
  <c r="DE30" i="1"/>
  <c r="DF30" i="1"/>
  <c r="DG30" i="1"/>
  <c r="DH30" i="1"/>
  <c r="DI30" i="1"/>
  <c r="DJ30" i="1"/>
  <c r="DK30" i="1"/>
  <c r="DL30" i="1"/>
  <c r="DM30" i="1"/>
  <c r="DN30" i="1"/>
  <c r="DO30" i="1"/>
  <c r="DP30" i="1"/>
  <c r="DQ30" i="1"/>
  <c r="DR30" i="1"/>
  <c r="DS30" i="1"/>
  <c r="DT30" i="1"/>
  <c r="DU30" i="1"/>
  <c r="DV30" i="1"/>
  <c r="DW30" i="1"/>
  <c r="DX30" i="1"/>
  <c r="DY30" i="1"/>
  <c r="DZ30" i="1"/>
  <c r="EA30" i="1"/>
  <c r="EB30" i="1"/>
  <c r="EC30" i="1"/>
  <c r="ED30" i="1"/>
  <c r="EE30" i="1"/>
  <c r="EF30" i="1"/>
  <c r="EG30" i="1"/>
  <c r="EH30" i="1"/>
  <c r="EI30" i="1"/>
  <c r="EJ30" i="1"/>
  <c r="EK30" i="1"/>
  <c r="EL30" i="1"/>
  <c r="EM30" i="1"/>
  <c r="EN30" i="1"/>
  <c r="EO30" i="1"/>
  <c r="EP30" i="1"/>
  <c r="EQ30" i="1"/>
  <c r="ER30" i="1"/>
  <c r="ES30" i="1"/>
  <c r="ET30" i="1"/>
  <c r="EU30" i="1"/>
  <c r="EV30" i="1"/>
  <c r="EW30" i="1"/>
  <c r="EX30" i="1"/>
  <c r="EY30" i="1"/>
  <c r="EZ30" i="1"/>
  <c r="FA30" i="1"/>
  <c r="FB30" i="1"/>
  <c r="FC30" i="1"/>
  <c r="FD30" i="1"/>
  <c r="FE30" i="1"/>
  <c r="FF30" i="1"/>
  <c r="FG30" i="1"/>
  <c r="FH30" i="1"/>
  <c r="FI30" i="1"/>
  <c r="FJ30" i="1"/>
  <c r="FK30" i="1"/>
  <c r="FL30" i="1"/>
  <c r="FM30" i="1"/>
  <c r="FN30" i="1"/>
  <c r="FO30" i="1"/>
  <c r="FP30" i="1"/>
  <c r="FQ30" i="1"/>
  <c r="FR30" i="1"/>
  <c r="FS30" i="1"/>
  <c r="FT30" i="1"/>
  <c r="FU30" i="1"/>
  <c r="FV30" i="1"/>
  <c r="FW30" i="1"/>
  <c r="FX30" i="1"/>
  <c r="FY30" i="1"/>
  <c r="FZ30" i="1"/>
  <c r="GA30" i="1"/>
  <c r="GB30" i="1"/>
  <c r="GC30" i="1"/>
  <c r="GD30" i="1"/>
  <c r="GE30" i="1"/>
  <c r="GF30" i="1"/>
  <c r="D32" i="1"/>
  <c r="E32" i="1"/>
  <c r="F32" i="1"/>
  <c r="G32" i="1"/>
  <c r="H32" i="1"/>
  <c r="I32" i="1"/>
  <c r="J32" i="1"/>
  <c r="K32" i="1"/>
  <c r="L32" i="1"/>
  <c r="N32" i="1"/>
  <c r="O32" i="1"/>
  <c r="P32" i="1"/>
  <c r="Q32" i="1"/>
  <c r="R32" i="1"/>
  <c r="S32" i="1"/>
  <c r="T32" i="1"/>
  <c r="U32" i="1"/>
  <c r="V32" i="1"/>
  <c r="W32" i="1"/>
  <c r="X32" i="1"/>
  <c r="Y32" i="1"/>
  <c r="Z32" i="1"/>
  <c r="AA32" i="1"/>
  <c r="AB32" i="1"/>
  <c r="AC32" i="1"/>
  <c r="AD32" i="1"/>
  <c r="AE32" i="1"/>
  <c r="AF32" i="1"/>
  <c r="AG32" i="1"/>
  <c r="AH32" i="1"/>
  <c r="AI32" i="1"/>
  <c r="AJ32"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CI32" i="1"/>
  <c r="CJ32" i="1"/>
  <c r="CK32" i="1"/>
  <c r="CL32" i="1"/>
  <c r="CM32" i="1"/>
  <c r="CN32" i="1"/>
  <c r="CO32" i="1"/>
  <c r="CP32" i="1"/>
  <c r="CQ32" i="1"/>
  <c r="CR32" i="1"/>
  <c r="CS32" i="1"/>
  <c r="CT32" i="1"/>
  <c r="CU32" i="1"/>
  <c r="CV32" i="1"/>
  <c r="CW32" i="1"/>
  <c r="CX32" i="1"/>
  <c r="CY32" i="1"/>
  <c r="CZ32" i="1"/>
  <c r="DA32" i="1"/>
  <c r="DB32" i="1"/>
  <c r="DC32" i="1"/>
  <c r="DD32" i="1"/>
  <c r="DE32" i="1"/>
  <c r="DF32" i="1"/>
  <c r="DG32" i="1"/>
  <c r="DH32" i="1"/>
  <c r="DI32" i="1"/>
  <c r="DJ32" i="1"/>
  <c r="DK32" i="1"/>
  <c r="DL32" i="1"/>
  <c r="DM32" i="1"/>
  <c r="DN32" i="1"/>
  <c r="DO32" i="1"/>
  <c r="DP32" i="1"/>
  <c r="DQ32" i="1"/>
  <c r="DR32" i="1"/>
  <c r="DS32" i="1"/>
  <c r="DT32" i="1"/>
  <c r="DU32" i="1"/>
  <c r="DV32" i="1"/>
  <c r="DW32" i="1"/>
  <c r="DX32" i="1"/>
  <c r="DY32" i="1"/>
  <c r="DZ32" i="1"/>
  <c r="EA32" i="1"/>
  <c r="EB32" i="1"/>
  <c r="EC32" i="1"/>
  <c r="ED32" i="1"/>
  <c r="EE32" i="1"/>
  <c r="EF32" i="1"/>
  <c r="EG32" i="1"/>
  <c r="EH32" i="1"/>
  <c r="EI32" i="1"/>
  <c r="EJ32" i="1"/>
  <c r="EK32" i="1"/>
  <c r="EL32" i="1"/>
  <c r="EM32" i="1"/>
  <c r="EN32" i="1"/>
  <c r="EO32" i="1"/>
  <c r="EP32" i="1"/>
  <c r="EQ32" i="1"/>
  <c r="ER32" i="1"/>
  <c r="ES32" i="1"/>
  <c r="ET32" i="1"/>
  <c r="EU32" i="1"/>
  <c r="EV32" i="1"/>
  <c r="EW32" i="1"/>
  <c r="EX32" i="1"/>
  <c r="EY32" i="1"/>
  <c r="EZ32" i="1"/>
  <c r="FA32" i="1"/>
  <c r="FB32" i="1"/>
  <c r="FC32" i="1"/>
  <c r="FD32" i="1"/>
  <c r="FE32" i="1"/>
  <c r="FF32" i="1"/>
  <c r="FG32" i="1"/>
  <c r="FH32" i="1"/>
  <c r="FI32" i="1"/>
  <c r="FJ32" i="1"/>
  <c r="FK32" i="1"/>
  <c r="FL32" i="1"/>
  <c r="FM32" i="1"/>
  <c r="FN32" i="1"/>
  <c r="FO32" i="1"/>
  <c r="FP32" i="1"/>
  <c r="FQ32" i="1"/>
  <c r="FR32" i="1"/>
  <c r="FS32" i="1"/>
  <c r="FT32" i="1"/>
  <c r="FU32" i="1"/>
  <c r="FV32" i="1"/>
  <c r="FW32" i="1"/>
  <c r="FX32" i="1"/>
  <c r="FY32" i="1"/>
  <c r="FZ32" i="1"/>
  <c r="GA32" i="1"/>
  <c r="GB32" i="1"/>
  <c r="GC32" i="1"/>
  <c r="GD32" i="1"/>
  <c r="GE32" i="1"/>
  <c r="GF32" i="1"/>
  <c r="D33" i="1"/>
  <c r="E33" i="1"/>
  <c r="F33" i="1"/>
  <c r="G33" i="1"/>
  <c r="H33" i="1"/>
  <c r="I33" i="1"/>
  <c r="J33" i="1"/>
  <c r="K33" i="1"/>
  <c r="L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CN33" i="1"/>
  <c r="CO33" i="1"/>
  <c r="CP33" i="1"/>
  <c r="CQ33" i="1"/>
  <c r="CR33" i="1"/>
  <c r="CS33" i="1"/>
  <c r="CT33" i="1"/>
  <c r="CU33" i="1"/>
  <c r="CV33" i="1"/>
  <c r="CW33" i="1"/>
  <c r="CX33" i="1"/>
  <c r="CY33" i="1"/>
  <c r="CZ33" i="1"/>
  <c r="DA33" i="1"/>
  <c r="DB33" i="1"/>
  <c r="DC33" i="1"/>
  <c r="DD33" i="1"/>
  <c r="DE33" i="1"/>
  <c r="DF33" i="1"/>
  <c r="DG33" i="1"/>
  <c r="DH33" i="1"/>
  <c r="DI33" i="1"/>
  <c r="DJ33" i="1"/>
  <c r="DK33" i="1"/>
  <c r="DL33" i="1"/>
  <c r="DM33" i="1"/>
  <c r="DN33" i="1"/>
  <c r="DO33" i="1"/>
  <c r="DP33" i="1"/>
  <c r="DQ33" i="1"/>
  <c r="DR33" i="1"/>
  <c r="DS33" i="1"/>
  <c r="DT33" i="1"/>
  <c r="DU33" i="1"/>
  <c r="DV33" i="1"/>
  <c r="DW33" i="1"/>
  <c r="DX33" i="1"/>
  <c r="DY33" i="1"/>
  <c r="DZ33" i="1"/>
  <c r="EA33" i="1"/>
  <c r="EB33" i="1"/>
  <c r="EC33" i="1"/>
  <c r="ED33" i="1"/>
  <c r="EE33" i="1"/>
  <c r="EF33" i="1"/>
  <c r="EG33" i="1"/>
  <c r="EH33" i="1"/>
  <c r="EI33" i="1"/>
  <c r="EJ33" i="1"/>
  <c r="EK33" i="1"/>
  <c r="EL33" i="1"/>
  <c r="EM33" i="1"/>
  <c r="EN33" i="1"/>
  <c r="EO33" i="1"/>
  <c r="EP33" i="1"/>
  <c r="EQ33" i="1"/>
  <c r="ER33" i="1"/>
  <c r="ES33" i="1"/>
  <c r="ET33" i="1"/>
  <c r="EU33" i="1"/>
  <c r="EV33" i="1"/>
  <c r="EW33" i="1"/>
  <c r="EX33" i="1"/>
  <c r="EY33" i="1"/>
  <c r="EZ33" i="1"/>
  <c r="FA33" i="1"/>
  <c r="FB33" i="1"/>
  <c r="FC33" i="1"/>
  <c r="FD33" i="1"/>
  <c r="FE33" i="1"/>
  <c r="FF33" i="1"/>
  <c r="FG33" i="1"/>
  <c r="FH33" i="1"/>
  <c r="FI33" i="1"/>
  <c r="FJ33" i="1"/>
  <c r="FK33" i="1"/>
  <c r="FL33" i="1"/>
  <c r="FM33" i="1"/>
  <c r="FN33" i="1"/>
  <c r="FO33" i="1"/>
  <c r="FP33" i="1"/>
  <c r="FQ33" i="1"/>
  <c r="FR33" i="1"/>
  <c r="FS33" i="1"/>
  <c r="FT33" i="1"/>
  <c r="FU33" i="1"/>
  <c r="FV33" i="1"/>
  <c r="FW33" i="1"/>
  <c r="FX33" i="1"/>
  <c r="FY33" i="1"/>
  <c r="FZ33" i="1"/>
  <c r="GA33" i="1"/>
  <c r="GB33" i="1"/>
  <c r="GC33" i="1"/>
  <c r="GD33" i="1"/>
  <c r="GE33" i="1"/>
  <c r="GF33" i="1"/>
  <c r="D34" i="1"/>
  <c r="E34" i="1"/>
  <c r="F34" i="1"/>
  <c r="G34" i="1"/>
  <c r="H34" i="1"/>
  <c r="I34" i="1"/>
  <c r="J34" i="1"/>
  <c r="K34" i="1"/>
  <c r="L34" i="1"/>
  <c r="N34" i="1"/>
  <c r="O34" i="1"/>
  <c r="P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CN34" i="1"/>
  <c r="CO34" i="1"/>
  <c r="CP34" i="1"/>
  <c r="CQ34" i="1"/>
  <c r="CR34" i="1"/>
  <c r="CS34" i="1"/>
  <c r="CT34" i="1"/>
  <c r="CU34" i="1"/>
  <c r="CV34" i="1"/>
  <c r="CW34" i="1"/>
  <c r="CX34" i="1"/>
  <c r="CY34" i="1"/>
  <c r="CZ34" i="1"/>
  <c r="DA34" i="1"/>
  <c r="DB34" i="1"/>
  <c r="DC34" i="1"/>
  <c r="DD34" i="1"/>
  <c r="DE34" i="1"/>
  <c r="DF34" i="1"/>
  <c r="DG34" i="1"/>
  <c r="DH34" i="1"/>
  <c r="DI34" i="1"/>
  <c r="DJ34" i="1"/>
  <c r="DK34" i="1"/>
  <c r="DL34" i="1"/>
  <c r="DM34" i="1"/>
  <c r="DN34" i="1"/>
  <c r="DO34" i="1"/>
  <c r="DP34" i="1"/>
  <c r="DQ34" i="1"/>
  <c r="DR34" i="1"/>
  <c r="DS34" i="1"/>
  <c r="DT34" i="1"/>
  <c r="DU34" i="1"/>
  <c r="DV34" i="1"/>
  <c r="DW34" i="1"/>
  <c r="DX34" i="1"/>
  <c r="DY34" i="1"/>
  <c r="DZ34" i="1"/>
  <c r="EA34" i="1"/>
  <c r="EB34" i="1"/>
  <c r="EC34" i="1"/>
  <c r="ED34" i="1"/>
  <c r="EE34" i="1"/>
  <c r="EF34" i="1"/>
  <c r="EG34" i="1"/>
  <c r="EH34" i="1"/>
  <c r="EI34" i="1"/>
  <c r="EJ34" i="1"/>
  <c r="EK34" i="1"/>
  <c r="EL34" i="1"/>
  <c r="EM34" i="1"/>
  <c r="EN34" i="1"/>
  <c r="EO34" i="1"/>
  <c r="EP34" i="1"/>
  <c r="EQ34" i="1"/>
  <c r="ER34" i="1"/>
  <c r="ES34" i="1"/>
  <c r="ET34" i="1"/>
  <c r="EU34" i="1"/>
  <c r="EV34" i="1"/>
  <c r="EW34" i="1"/>
  <c r="EX34" i="1"/>
  <c r="EY34" i="1"/>
  <c r="EZ34" i="1"/>
  <c r="FA34" i="1"/>
  <c r="FB34" i="1"/>
  <c r="FC34" i="1"/>
  <c r="FD34" i="1"/>
  <c r="FE34" i="1"/>
  <c r="FF34" i="1"/>
  <c r="FG34" i="1"/>
  <c r="FH34" i="1"/>
  <c r="FI34" i="1"/>
  <c r="FJ34" i="1"/>
  <c r="FK34" i="1"/>
  <c r="FL34" i="1"/>
  <c r="FM34" i="1"/>
  <c r="FN34" i="1"/>
  <c r="FO34" i="1"/>
  <c r="FP34" i="1"/>
  <c r="FQ34" i="1"/>
  <c r="FR34" i="1"/>
  <c r="FS34" i="1"/>
  <c r="FT34" i="1"/>
  <c r="FU34" i="1"/>
  <c r="FV34" i="1"/>
  <c r="FW34" i="1"/>
  <c r="FX34" i="1"/>
  <c r="FY34" i="1"/>
  <c r="FZ34" i="1"/>
  <c r="GA34" i="1"/>
  <c r="GB34" i="1"/>
  <c r="GC34" i="1"/>
  <c r="GD34" i="1"/>
  <c r="GE34" i="1"/>
  <c r="GF34" i="1"/>
  <c r="D35" i="1"/>
  <c r="E35" i="1"/>
  <c r="F35" i="1"/>
  <c r="G35" i="1"/>
  <c r="H35" i="1"/>
  <c r="I35" i="1"/>
  <c r="J35" i="1"/>
  <c r="K35" i="1"/>
  <c r="L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H35" i="1"/>
  <c r="CI35" i="1"/>
  <c r="CJ35" i="1"/>
  <c r="CK35" i="1"/>
  <c r="CL35" i="1"/>
  <c r="CM35" i="1"/>
  <c r="CN35" i="1"/>
  <c r="CO35" i="1"/>
  <c r="CP35" i="1"/>
  <c r="CQ35" i="1"/>
  <c r="CR35" i="1"/>
  <c r="CS35" i="1"/>
  <c r="CT35" i="1"/>
  <c r="CU35" i="1"/>
  <c r="CV35" i="1"/>
  <c r="CW35" i="1"/>
  <c r="CX35" i="1"/>
  <c r="CY35" i="1"/>
  <c r="CZ35" i="1"/>
  <c r="DA35" i="1"/>
  <c r="DB35" i="1"/>
  <c r="DC35" i="1"/>
  <c r="DD35" i="1"/>
  <c r="DE35" i="1"/>
  <c r="DF35" i="1"/>
  <c r="DG35" i="1"/>
  <c r="DH35" i="1"/>
  <c r="DI35" i="1"/>
  <c r="DJ35" i="1"/>
  <c r="DK35" i="1"/>
  <c r="DL35" i="1"/>
  <c r="DM35" i="1"/>
  <c r="DN35" i="1"/>
  <c r="DO35" i="1"/>
  <c r="DP35" i="1"/>
  <c r="DQ35" i="1"/>
  <c r="DR35" i="1"/>
  <c r="DS35" i="1"/>
  <c r="DT35" i="1"/>
  <c r="DU35" i="1"/>
  <c r="DV35" i="1"/>
  <c r="DW35" i="1"/>
  <c r="DX35" i="1"/>
  <c r="DY35" i="1"/>
  <c r="DZ35" i="1"/>
  <c r="EA35" i="1"/>
  <c r="EB35" i="1"/>
  <c r="EC35" i="1"/>
  <c r="ED35" i="1"/>
  <c r="EE35" i="1"/>
  <c r="EF35" i="1"/>
  <c r="EG35" i="1"/>
  <c r="EH35" i="1"/>
  <c r="EI35" i="1"/>
  <c r="EJ35" i="1"/>
  <c r="EK35" i="1"/>
  <c r="EL35" i="1"/>
  <c r="EM35" i="1"/>
  <c r="EN35" i="1"/>
  <c r="EO35" i="1"/>
  <c r="EP35" i="1"/>
  <c r="EQ35" i="1"/>
  <c r="ER35" i="1"/>
  <c r="ES35" i="1"/>
  <c r="ET35" i="1"/>
  <c r="EU35" i="1"/>
  <c r="EV35" i="1"/>
  <c r="EW35" i="1"/>
  <c r="EX35" i="1"/>
  <c r="EY35" i="1"/>
  <c r="EZ35" i="1"/>
  <c r="FA35" i="1"/>
  <c r="FB35" i="1"/>
  <c r="FC35" i="1"/>
  <c r="FD35" i="1"/>
  <c r="FE35" i="1"/>
  <c r="FF35" i="1"/>
  <c r="FG35" i="1"/>
  <c r="FH35" i="1"/>
  <c r="FI35" i="1"/>
  <c r="FJ35" i="1"/>
  <c r="FK35" i="1"/>
  <c r="FL35" i="1"/>
  <c r="FM35" i="1"/>
  <c r="FN35" i="1"/>
  <c r="FO35" i="1"/>
  <c r="FP35" i="1"/>
  <c r="FQ35" i="1"/>
  <c r="FR35" i="1"/>
  <c r="FS35" i="1"/>
  <c r="FT35" i="1"/>
  <c r="FU35" i="1"/>
  <c r="FV35" i="1"/>
  <c r="FW35" i="1"/>
  <c r="FX35" i="1"/>
  <c r="FY35" i="1"/>
  <c r="FZ35" i="1"/>
  <c r="GA35" i="1"/>
  <c r="GB35" i="1"/>
  <c r="GC35" i="1"/>
  <c r="GD35" i="1"/>
  <c r="GE35" i="1"/>
  <c r="GF35" i="1"/>
  <c r="D36" i="1"/>
  <c r="E36" i="1"/>
  <c r="F36" i="1"/>
  <c r="G36" i="1"/>
  <c r="H36" i="1"/>
  <c r="I36" i="1"/>
  <c r="J36" i="1"/>
  <c r="K36" i="1"/>
  <c r="L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H36" i="1"/>
  <c r="CI36" i="1"/>
  <c r="CJ36" i="1"/>
  <c r="CK36" i="1"/>
  <c r="CL36" i="1"/>
  <c r="CM36" i="1"/>
  <c r="CN36" i="1"/>
  <c r="CO36" i="1"/>
  <c r="CP36" i="1"/>
  <c r="CQ36" i="1"/>
  <c r="CR36" i="1"/>
  <c r="CS36" i="1"/>
  <c r="CT36" i="1"/>
  <c r="CU36" i="1"/>
  <c r="CV36" i="1"/>
  <c r="CW36" i="1"/>
  <c r="CX36" i="1"/>
  <c r="CY36" i="1"/>
  <c r="CZ36" i="1"/>
  <c r="DA36" i="1"/>
  <c r="DB36" i="1"/>
  <c r="DC36" i="1"/>
  <c r="DD36" i="1"/>
  <c r="DE36" i="1"/>
  <c r="DF36" i="1"/>
  <c r="DG36" i="1"/>
  <c r="DH36" i="1"/>
  <c r="DI36" i="1"/>
  <c r="DJ36" i="1"/>
  <c r="DK36" i="1"/>
  <c r="DL36" i="1"/>
  <c r="DM36" i="1"/>
  <c r="DN36" i="1"/>
  <c r="DO36" i="1"/>
  <c r="DP36" i="1"/>
  <c r="DQ36" i="1"/>
  <c r="DR36" i="1"/>
  <c r="DS36" i="1"/>
  <c r="DT36" i="1"/>
  <c r="DU36" i="1"/>
  <c r="DV36" i="1"/>
  <c r="DW36" i="1"/>
  <c r="DX36" i="1"/>
  <c r="DY36" i="1"/>
  <c r="DZ36" i="1"/>
  <c r="EA36" i="1"/>
  <c r="EB36" i="1"/>
  <c r="EC36" i="1"/>
  <c r="ED36" i="1"/>
  <c r="EE36" i="1"/>
  <c r="EF36" i="1"/>
  <c r="EG36" i="1"/>
  <c r="EH36" i="1"/>
  <c r="EI36" i="1"/>
  <c r="EJ36" i="1"/>
  <c r="EK36" i="1"/>
  <c r="EL36" i="1"/>
  <c r="EM36" i="1"/>
  <c r="EN36" i="1"/>
  <c r="EO36" i="1"/>
  <c r="EP36" i="1"/>
  <c r="EQ36" i="1"/>
  <c r="ER36" i="1"/>
  <c r="ES36" i="1"/>
  <c r="ET36" i="1"/>
  <c r="EU36" i="1"/>
  <c r="EV36" i="1"/>
  <c r="EW36" i="1"/>
  <c r="EX36" i="1"/>
  <c r="EY36" i="1"/>
  <c r="EZ36" i="1"/>
  <c r="FA36" i="1"/>
  <c r="FB36" i="1"/>
  <c r="FC36" i="1"/>
  <c r="FD36" i="1"/>
  <c r="FE36" i="1"/>
  <c r="FF36" i="1"/>
  <c r="FG36" i="1"/>
  <c r="FH36" i="1"/>
  <c r="FI36" i="1"/>
  <c r="FJ36" i="1"/>
  <c r="FK36" i="1"/>
  <c r="FL36" i="1"/>
  <c r="FM36" i="1"/>
  <c r="FN36" i="1"/>
  <c r="FO36" i="1"/>
  <c r="FP36" i="1"/>
  <c r="FQ36" i="1"/>
  <c r="FR36" i="1"/>
  <c r="FS36" i="1"/>
  <c r="FT36" i="1"/>
  <c r="FU36" i="1"/>
  <c r="FV36" i="1"/>
  <c r="FW36" i="1"/>
  <c r="FX36" i="1"/>
  <c r="FY36" i="1"/>
  <c r="FZ36" i="1"/>
  <c r="GA36" i="1"/>
  <c r="GB36" i="1"/>
  <c r="GC36" i="1"/>
  <c r="GD36" i="1"/>
  <c r="GE36" i="1"/>
  <c r="GF36" i="1"/>
  <c r="D37" i="1"/>
  <c r="E37" i="1"/>
  <c r="F37" i="1"/>
  <c r="G37" i="1"/>
  <c r="H37" i="1"/>
  <c r="I37" i="1"/>
  <c r="J37" i="1"/>
  <c r="K37" i="1"/>
  <c r="L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H37" i="1"/>
  <c r="CI37" i="1"/>
  <c r="CJ37" i="1"/>
  <c r="CK37" i="1"/>
  <c r="CL37" i="1"/>
  <c r="CM37" i="1"/>
  <c r="CN37" i="1"/>
  <c r="CO37" i="1"/>
  <c r="CP37" i="1"/>
  <c r="CQ37" i="1"/>
  <c r="CR37" i="1"/>
  <c r="CS37" i="1"/>
  <c r="CT37" i="1"/>
  <c r="CU37" i="1"/>
  <c r="CV37" i="1"/>
  <c r="CW37" i="1"/>
  <c r="CX37" i="1"/>
  <c r="CY37" i="1"/>
  <c r="CZ37" i="1"/>
  <c r="DA37" i="1"/>
  <c r="DB37" i="1"/>
  <c r="DC37" i="1"/>
  <c r="DD37" i="1"/>
  <c r="DE37" i="1"/>
  <c r="DF37" i="1"/>
  <c r="DG37" i="1"/>
  <c r="DH37" i="1"/>
  <c r="DI37" i="1"/>
  <c r="DJ37" i="1"/>
  <c r="DK37" i="1"/>
  <c r="DL37" i="1"/>
  <c r="DM37" i="1"/>
  <c r="DN37" i="1"/>
  <c r="DO37" i="1"/>
  <c r="DP37" i="1"/>
  <c r="DQ37" i="1"/>
  <c r="DR37" i="1"/>
  <c r="DS37" i="1"/>
  <c r="DT37" i="1"/>
  <c r="DU37" i="1"/>
  <c r="DV37" i="1"/>
  <c r="DW37" i="1"/>
  <c r="DX37" i="1"/>
  <c r="DY37" i="1"/>
  <c r="DZ37" i="1"/>
  <c r="EA37" i="1"/>
  <c r="EB37" i="1"/>
  <c r="EC37" i="1"/>
  <c r="ED37" i="1"/>
  <c r="EE37" i="1"/>
  <c r="EF37" i="1"/>
  <c r="EG37" i="1"/>
  <c r="EH37" i="1"/>
  <c r="EI37" i="1"/>
  <c r="EJ37" i="1"/>
  <c r="EK37" i="1"/>
  <c r="EL37" i="1"/>
  <c r="EM37" i="1"/>
  <c r="EN37" i="1"/>
  <c r="EO37" i="1"/>
  <c r="EP37" i="1"/>
  <c r="EQ37" i="1"/>
  <c r="ER37" i="1"/>
  <c r="ES37" i="1"/>
  <c r="ET37" i="1"/>
  <c r="EU37" i="1"/>
  <c r="EV37" i="1"/>
  <c r="EW37" i="1"/>
  <c r="EX37" i="1"/>
  <c r="EY37" i="1"/>
  <c r="EZ37" i="1"/>
  <c r="FA37" i="1"/>
  <c r="FB37" i="1"/>
  <c r="FC37" i="1"/>
  <c r="FD37" i="1"/>
  <c r="FE37" i="1"/>
  <c r="FF37" i="1"/>
  <c r="FG37" i="1"/>
  <c r="FH37" i="1"/>
  <c r="FI37" i="1"/>
  <c r="FJ37" i="1"/>
  <c r="FK37" i="1"/>
  <c r="FL37" i="1"/>
  <c r="FM37" i="1"/>
  <c r="FN37" i="1"/>
  <c r="FO37" i="1"/>
  <c r="FP37" i="1"/>
  <c r="FQ37" i="1"/>
  <c r="FR37" i="1"/>
  <c r="FS37" i="1"/>
  <c r="FT37" i="1"/>
  <c r="FU37" i="1"/>
  <c r="FV37" i="1"/>
  <c r="FW37" i="1"/>
  <c r="FX37" i="1"/>
  <c r="FY37" i="1"/>
  <c r="FZ37" i="1"/>
  <c r="GA37" i="1"/>
  <c r="GB37" i="1"/>
  <c r="GC37" i="1"/>
  <c r="GD37" i="1"/>
  <c r="GE37" i="1"/>
  <c r="GF37" i="1"/>
  <c r="C37" i="1"/>
  <c r="C36" i="1"/>
  <c r="C35" i="1"/>
  <c r="C34" i="1"/>
  <c r="C33" i="1"/>
  <c r="C32" i="1"/>
  <c r="C30" i="1"/>
  <c r="C29" i="1"/>
  <c r="C28" i="1"/>
  <c r="AC3" i="15" l="1"/>
  <c r="AF3" i="15"/>
  <c r="Y3" i="30"/>
  <c r="N3" i="15"/>
  <c r="U2" i="20"/>
  <c r="W5" i="20"/>
  <c r="AC6" i="20"/>
  <c r="AM5" i="20"/>
  <c r="AM3" i="20"/>
  <c r="AG6" i="20"/>
  <c r="AF4" i="20"/>
  <c r="AG2" i="20"/>
  <c r="AD6" i="24"/>
  <c r="AJ3" i="25"/>
  <c r="AD4" i="25"/>
  <c r="AD2" i="25"/>
  <c r="AM4" i="18"/>
  <c r="AI6" i="19"/>
  <c r="U4" i="19"/>
  <c r="U2" i="19"/>
  <c r="AJ5" i="19"/>
  <c r="AJ3" i="19"/>
  <c r="U6" i="19"/>
  <c r="AL5" i="19"/>
  <c r="AM3" i="19"/>
  <c r="AF6" i="19"/>
  <c r="AG4" i="19"/>
  <c r="AG2" i="19"/>
  <c r="Y2" i="16"/>
  <c r="AF2" i="20"/>
  <c r="AG4" i="20"/>
  <c r="X5" i="20"/>
  <c r="W3" i="20"/>
  <c r="AC3" i="34"/>
  <c r="AE3" i="15"/>
  <c r="Y2" i="27"/>
  <c r="V2" i="27"/>
  <c r="AC3" i="29"/>
  <c r="AC3" i="30"/>
  <c r="AD2" i="18"/>
  <c r="AM3" i="18"/>
  <c r="AF6" i="18"/>
  <c r="AJ5" i="20"/>
  <c r="Q3" i="15"/>
  <c r="U3" i="22"/>
  <c r="W4" i="22"/>
  <c r="AL4" i="22"/>
  <c r="AG6" i="22"/>
  <c r="AF4" i="22"/>
  <c r="AF2" i="22"/>
  <c r="AJ4" i="25"/>
  <c r="AJ2" i="25"/>
  <c r="AD3" i="25"/>
  <c r="AJ6" i="25"/>
  <c r="AD2" i="22"/>
  <c r="AJ5" i="22"/>
  <c r="AJ3" i="22"/>
  <c r="AJ6" i="21"/>
  <c r="AJ4" i="21"/>
  <c r="AG5" i="21"/>
  <c r="AF3" i="21"/>
  <c r="O3" i="35"/>
  <c r="R4" i="35"/>
  <c r="AC3" i="35"/>
  <c r="AH3" i="35"/>
  <c r="AB4" i="35"/>
  <c r="Z2" i="35"/>
  <c r="O2" i="35"/>
  <c r="X3" i="35"/>
  <c r="X2" i="35"/>
  <c r="AD3" i="35"/>
  <c r="AF2" i="35"/>
  <c r="AG4" i="34"/>
  <c r="AI3" i="34"/>
  <c r="X2" i="34"/>
  <c r="R4" i="34"/>
  <c r="AC3" i="33"/>
  <c r="Q4" i="33"/>
  <c r="T3" i="33"/>
  <c r="Y3" i="31"/>
  <c r="X3" i="30"/>
  <c r="O3" i="29"/>
  <c r="AE3" i="29"/>
  <c r="AC2" i="29"/>
  <c r="Y3" i="29"/>
  <c r="L3" i="29"/>
  <c r="M3" i="28"/>
  <c r="X3" i="26"/>
  <c r="P2" i="26"/>
  <c r="AB3" i="26"/>
  <c r="U5" i="25"/>
  <c r="AG3" i="25"/>
  <c r="AM6" i="25"/>
  <c r="AL4" i="25"/>
  <c r="AL2" i="25"/>
  <c r="AF5" i="25"/>
  <c r="AG4" i="25"/>
  <c r="AI3" i="24"/>
  <c r="AG2" i="24"/>
  <c r="U4" i="23"/>
  <c r="T5" i="23"/>
  <c r="AM4" i="23"/>
  <c r="AL5" i="23"/>
  <c r="AG4" i="22"/>
  <c r="U5" i="22"/>
  <c r="AG3" i="21"/>
  <c r="AG6" i="21"/>
  <c r="AJ2" i="21"/>
  <c r="AI6" i="21"/>
  <c r="AM4" i="21"/>
  <c r="U5" i="21"/>
  <c r="W4" i="21"/>
  <c r="AM6" i="21"/>
  <c r="U3" i="21"/>
  <c r="AJ4" i="20"/>
  <c r="W2" i="20"/>
  <c r="U5" i="20"/>
  <c r="U3" i="20"/>
  <c r="AJ6" i="20"/>
  <c r="AF3" i="20"/>
  <c r="AM6" i="20"/>
  <c r="AM4" i="20"/>
  <c r="AM2" i="20"/>
  <c r="AG5" i="20"/>
  <c r="AI6" i="18"/>
  <c r="U3" i="18"/>
  <c r="AJ2" i="18"/>
  <c r="AD5" i="18"/>
  <c r="AM6" i="18"/>
  <c r="AJ4" i="18"/>
  <c r="AG3" i="18"/>
  <c r="AM2" i="18"/>
  <c r="AC6" i="19"/>
  <c r="AC4" i="19"/>
  <c r="AM5" i="19"/>
  <c r="W3" i="19"/>
  <c r="AG6" i="19"/>
  <c r="AG2" i="18"/>
  <c r="AJ5" i="18"/>
  <c r="V2" i="17"/>
  <c r="AB2" i="16"/>
  <c r="AF2" i="16"/>
  <c r="Y3" i="15"/>
  <c r="L3" i="31"/>
  <c r="AG2" i="33"/>
  <c r="AD3" i="33"/>
  <c r="O4" i="34"/>
  <c r="AD3" i="34"/>
  <c r="AD3" i="29"/>
  <c r="AD2" i="15"/>
  <c r="AD2" i="17"/>
  <c r="AD3" i="26"/>
  <c r="O3" i="27"/>
  <c r="O4" i="33"/>
  <c r="AG3" i="33"/>
  <c r="AG3" i="34"/>
  <c r="AD2" i="26"/>
  <c r="X3" i="27"/>
  <c r="L3" i="28"/>
  <c r="O3" i="30"/>
  <c r="AA2" i="33"/>
  <c r="R4" i="33"/>
  <c r="AA2" i="34"/>
  <c r="AA3" i="27"/>
  <c r="P4" i="25"/>
  <c r="V6" i="25" s="1"/>
  <c r="AA3" i="26"/>
  <c r="AD2" i="27"/>
  <c r="O3" i="31"/>
  <c r="AD2" i="29"/>
  <c r="P2" i="25"/>
  <c r="S3" i="25" s="1"/>
  <c r="X3" i="29"/>
  <c r="AD2" i="31"/>
  <c r="AD4" i="33"/>
  <c r="AD2" i="35"/>
  <c r="AG2" i="35"/>
  <c r="AD4" i="35"/>
  <c r="U4" i="18"/>
  <c r="T2" i="18"/>
  <c r="X5" i="18"/>
  <c r="AM5" i="18"/>
  <c r="W5" i="18"/>
  <c r="AI5" i="22"/>
  <c r="AF3" i="27"/>
  <c r="N3" i="27"/>
  <c r="AC2" i="28"/>
  <c r="Y3" i="28"/>
  <c r="W2" i="28"/>
  <c r="AE2" i="31"/>
  <c r="AC2" i="31"/>
  <c r="AF2" i="33"/>
  <c r="AF2" i="27"/>
  <c r="Q2" i="27"/>
  <c r="AH2" i="32"/>
  <c r="AJ3" i="18"/>
  <c r="U6" i="18"/>
  <c r="AF2" i="18"/>
  <c r="AG6" i="18"/>
  <c r="X4" i="19"/>
  <c r="AJ2" i="19"/>
  <c r="AD5" i="19"/>
  <c r="AC3" i="19"/>
  <c r="AF3" i="19"/>
  <c r="AM6" i="19"/>
  <c r="AM4" i="19"/>
  <c r="AM2" i="19"/>
  <c r="AG5" i="19"/>
  <c r="T5" i="19"/>
  <c r="W5" i="21"/>
  <c r="W3" i="21"/>
  <c r="U6" i="21"/>
  <c r="U4" i="21"/>
  <c r="U2" i="21"/>
  <c r="AG4" i="21"/>
  <c r="AF2" i="21"/>
  <c r="AM5" i="21"/>
  <c r="AM3" i="21"/>
  <c r="AF4" i="21"/>
  <c r="AC3" i="23"/>
  <c r="AJ6" i="23"/>
  <c r="AI4" i="23"/>
  <c r="AI2" i="23"/>
  <c r="AD5" i="23"/>
  <c r="AC2" i="23"/>
  <c r="AJ5" i="23"/>
  <c r="AI3" i="23"/>
  <c r="U6" i="23"/>
  <c r="AC4" i="23"/>
  <c r="AM5" i="23"/>
  <c r="AM2" i="23"/>
  <c r="AG5" i="23"/>
  <c r="AG3" i="23"/>
  <c r="AM6" i="23"/>
  <c r="AG2" i="23"/>
  <c r="AM3" i="23"/>
  <c r="AF6" i="23"/>
  <c r="AG4" i="23"/>
  <c r="Z2" i="26"/>
  <c r="N2" i="26"/>
  <c r="M3" i="26"/>
  <c r="Q3" i="26"/>
  <c r="AE3" i="28"/>
  <c r="W3" i="28"/>
  <c r="AF2" i="29"/>
  <c r="P2" i="29"/>
  <c r="AF3" i="29"/>
  <c r="Z2" i="29"/>
  <c r="N3" i="29"/>
  <c r="M2" i="29"/>
  <c r="Y2" i="30"/>
  <c r="Z3" i="30"/>
  <c r="W2" i="30"/>
  <c r="M2" i="30"/>
  <c r="AI3" i="32"/>
  <c r="Z3" i="32"/>
  <c r="S2" i="33"/>
  <c r="AF2" i="34"/>
  <c r="Y2" i="35"/>
  <c r="AI2" i="35"/>
  <c r="AC5" i="19"/>
  <c r="Q2" i="26"/>
  <c r="AF3" i="26"/>
  <c r="N3" i="26"/>
  <c r="AE2" i="28"/>
  <c r="AC2" i="30"/>
  <c r="AF3" i="30"/>
  <c r="Z2" i="30"/>
  <c r="N3" i="30"/>
  <c r="AI2" i="33"/>
  <c r="W3" i="16"/>
  <c r="Z3" i="16"/>
  <c r="AI5" i="18"/>
  <c r="AG4" i="18"/>
  <c r="X3" i="24"/>
  <c r="T6" i="24"/>
  <c r="U4" i="24"/>
  <c r="AD2" i="24"/>
  <c r="AJ5" i="24"/>
  <c r="AM5" i="24"/>
  <c r="AM3" i="24"/>
  <c r="AG6" i="24"/>
  <c r="AG4" i="24"/>
  <c r="U3" i="24"/>
  <c r="AM6" i="24"/>
  <c r="AM4" i="24"/>
  <c r="W2" i="24"/>
  <c r="U5" i="24"/>
  <c r="Y2" i="17"/>
  <c r="W2" i="17"/>
  <c r="AF2" i="26"/>
  <c r="AI4" i="33"/>
  <c r="AI3" i="33"/>
  <c r="AC2" i="33"/>
  <c r="AC4" i="33"/>
  <c r="P4" i="33"/>
  <c r="AF4" i="33"/>
  <c r="Q3" i="33"/>
  <c r="AE3" i="33"/>
  <c r="Y2" i="33"/>
  <c r="AC2" i="35"/>
  <c r="AC4" i="35"/>
  <c r="P4" i="35"/>
  <c r="AF4" i="35"/>
  <c r="Q3" i="35"/>
  <c r="S3" i="35"/>
  <c r="P2" i="35"/>
  <c r="V2" i="2"/>
  <c r="X6" i="18"/>
  <c r="AG5" i="18"/>
  <c r="U6" i="25"/>
  <c r="W5" i="25"/>
  <c r="AF2" i="25"/>
  <c r="AM5" i="25"/>
  <c r="AL3" i="25"/>
  <c r="AG6" i="25"/>
  <c r="AF4" i="25"/>
  <c r="AF3" i="25"/>
  <c r="AE2" i="30"/>
  <c r="AE3" i="31"/>
  <c r="Z2" i="31"/>
  <c r="Z3" i="31"/>
  <c r="W3" i="31"/>
  <c r="AC3" i="31"/>
  <c r="W2" i="31"/>
  <c r="AH2" i="34"/>
  <c r="AI3" i="35"/>
  <c r="P2" i="15"/>
  <c r="Y3" i="26"/>
  <c r="W2" i="26"/>
  <c r="Z2" i="28"/>
  <c r="AC3" i="28"/>
  <c r="AC2" i="34"/>
  <c r="AC4" i="34"/>
  <c r="P2" i="34"/>
  <c r="Q4" i="34"/>
  <c r="Q3" i="34"/>
  <c r="S3" i="34"/>
  <c r="Z2" i="34"/>
  <c r="AF2" i="2"/>
  <c r="AC2" i="2"/>
  <c r="AI2" i="18"/>
  <c r="AF3" i="18"/>
  <c r="W2" i="22"/>
  <c r="U4" i="22"/>
  <c r="U2" i="22"/>
  <c r="U6" i="22"/>
  <c r="AM5" i="22"/>
  <c r="AM3" i="22"/>
  <c r="AG5" i="22"/>
  <c r="AG3" i="22"/>
  <c r="AM6" i="22"/>
  <c r="P2" i="27"/>
  <c r="AE3" i="27"/>
  <c r="Z2" i="27"/>
  <c r="Z3" i="27"/>
  <c r="W3" i="27"/>
  <c r="AC3" i="27"/>
  <c r="W2" i="27"/>
  <c r="Z3" i="29"/>
  <c r="T3" i="34"/>
  <c r="AI4" i="34"/>
  <c r="P4" i="34"/>
  <c r="AF4" i="34"/>
  <c r="AB3" i="35"/>
  <c r="AH4" i="35"/>
  <c r="AF3" i="35"/>
  <c r="M2" i="15"/>
  <c r="W2" i="15"/>
  <c r="Y2" i="15"/>
  <c r="AC3" i="16"/>
  <c r="AE3" i="16"/>
  <c r="AE3" i="17"/>
  <c r="AC3" i="17"/>
  <c r="AF2" i="17"/>
  <c r="P2" i="17"/>
  <c r="L3" i="17"/>
  <c r="AD3" i="17"/>
  <c r="M2" i="17"/>
  <c r="O2" i="17"/>
  <c r="U3" i="17"/>
  <c r="Z3" i="17"/>
  <c r="W3" i="17"/>
  <c r="AE2" i="17"/>
  <c r="AC4" i="18"/>
  <c r="T6" i="18"/>
  <c r="W4" i="18"/>
  <c r="AC2" i="18"/>
  <c r="AC6" i="18"/>
  <c r="AF5" i="18"/>
  <c r="AI4" i="18"/>
  <c r="AL3" i="18"/>
  <c r="U2" i="18"/>
  <c r="X4" i="18"/>
  <c r="AD6" i="18"/>
  <c r="AL5" i="18"/>
  <c r="W2" i="18"/>
  <c r="U5" i="18"/>
  <c r="AC3" i="18"/>
  <c r="AL4" i="18"/>
  <c r="X2" i="18"/>
  <c r="AD3" i="18"/>
  <c r="T3" i="18"/>
  <c r="W3" i="18"/>
  <c r="AD4" i="18"/>
  <c r="AJ6" i="18"/>
  <c r="T4" i="18"/>
  <c r="X3" i="18"/>
  <c r="W6" i="18"/>
  <c r="AC5" i="18"/>
  <c r="AF4" i="18"/>
  <c r="AI3" i="18"/>
  <c r="AL2" i="18"/>
  <c r="AL6" i="18"/>
  <c r="T5" i="18"/>
  <c r="AI4" i="35"/>
  <c r="Y4" i="35"/>
  <c r="Z4" i="35"/>
  <c r="T3" i="35"/>
  <c r="AB2" i="35"/>
  <c r="AH2" i="35"/>
  <c r="Q2" i="35"/>
  <c r="AE3" i="35"/>
  <c r="Q4" i="35"/>
  <c r="AA4" i="35"/>
  <c r="S2" i="35"/>
  <c r="Y3" i="35"/>
  <c r="S4" i="35"/>
  <c r="T2" i="35"/>
  <c r="P3" i="35"/>
  <c r="Z3" i="35"/>
  <c r="T4" i="35"/>
  <c r="AE2" i="35"/>
  <c r="AA3" i="35"/>
  <c r="AE4" i="35"/>
  <c r="Z4" i="34"/>
  <c r="Y2" i="34"/>
  <c r="AE3" i="34"/>
  <c r="AH4" i="34"/>
  <c r="Y4" i="34"/>
  <c r="R2" i="34"/>
  <c r="AB2" i="34"/>
  <c r="X3" i="34"/>
  <c r="AF3" i="34"/>
  <c r="AB4" i="34"/>
  <c r="S2" i="34"/>
  <c r="O3" i="34"/>
  <c r="Y3" i="34"/>
  <c r="S4" i="34"/>
  <c r="Q2" i="34"/>
  <c r="T2" i="34"/>
  <c r="AD2" i="34"/>
  <c r="P3" i="34"/>
  <c r="Z3" i="34"/>
  <c r="AH3" i="34"/>
  <c r="T4" i="34"/>
  <c r="AD4" i="34"/>
  <c r="AI2" i="34"/>
  <c r="AE2" i="34"/>
  <c r="AA3" i="34"/>
  <c r="AE4" i="34"/>
  <c r="AB3" i="34"/>
  <c r="O2" i="34"/>
  <c r="P2" i="33"/>
  <c r="S3" i="33"/>
  <c r="Z4" i="33"/>
  <c r="Z2" i="33"/>
  <c r="AH4" i="33"/>
  <c r="Y4" i="33"/>
  <c r="Q2" i="33"/>
  <c r="R2" i="33"/>
  <c r="AB2" i="33"/>
  <c r="X3" i="33"/>
  <c r="AF3" i="33"/>
  <c r="AB4" i="33"/>
  <c r="O3" i="33"/>
  <c r="Y3" i="33"/>
  <c r="S4" i="33"/>
  <c r="T2" i="33"/>
  <c r="AD2" i="33"/>
  <c r="P3" i="33"/>
  <c r="Z3" i="33"/>
  <c r="AH3" i="33"/>
  <c r="T4" i="33"/>
  <c r="AH2" i="33"/>
  <c r="AE2" i="33"/>
  <c r="AA3" i="33"/>
  <c r="AE4" i="33"/>
  <c r="X2" i="33"/>
  <c r="AB3" i="33"/>
  <c r="O2" i="33"/>
  <c r="Q2" i="32"/>
  <c r="AB2" i="32"/>
  <c r="AC4" i="32"/>
  <c r="Q3" i="32"/>
  <c r="Z4" i="32"/>
  <c r="AH3" i="32"/>
  <c r="AB3" i="32"/>
  <c r="AF2" i="32"/>
  <c r="AH4" i="32"/>
  <c r="AF3" i="32"/>
  <c r="T3" i="32"/>
  <c r="AI4" i="32"/>
  <c r="AF4" i="32"/>
  <c r="AB4" i="32"/>
  <c r="Z2" i="32"/>
  <c r="AI2" i="32"/>
  <c r="AC3" i="32"/>
  <c r="S4" i="19"/>
  <c r="V3" i="20"/>
  <c r="S6" i="19"/>
  <c r="AE5" i="19"/>
  <c r="AB4" i="19"/>
  <c r="S5" i="19"/>
  <c r="S2" i="19"/>
  <c r="V6" i="20"/>
  <c r="V2" i="20"/>
  <c r="AK6" i="20"/>
  <c r="O3" i="15"/>
  <c r="AD2" i="16"/>
  <c r="X3" i="17"/>
  <c r="AB3" i="19"/>
  <c r="L2" i="27"/>
  <c r="L2" i="28"/>
  <c r="AD3" i="28"/>
  <c r="L3" i="30"/>
  <c r="AD3" i="30"/>
  <c r="AD3" i="31"/>
  <c r="U3" i="15"/>
  <c r="AA3" i="17"/>
  <c r="P4" i="18"/>
  <c r="AH2" i="18" s="1"/>
  <c r="AB2" i="19"/>
  <c r="P2" i="21"/>
  <c r="S3" i="21" s="1"/>
  <c r="P4" i="22"/>
  <c r="V6" i="22" s="1"/>
  <c r="P4" i="23"/>
  <c r="V3" i="23" s="1"/>
  <c r="AE5" i="25"/>
  <c r="O2" i="27"/>
  <c r="U3" i="28"/>
  <c r="O2" i="29"/>
  <c r="O2" i="30"/>
  <c r="U3" i="31"/>
  <c r="AB6" i="25"/>
  <c r="X2" i="17"/>
  <c r="AE3" i="19"/>
  <c r="V2" i="21"/>
  <c r="P4" i="21"/>
  <c r="AH6" i="21" s="1"/>
  <c r="P2" i="22"/>
  <c r="S4" i="22" s="1"/>
  <c r="AH2" i="23"/>
  <c r="P2" i="24"/>
  <c r="S6" i="24" s="1"/>
  <c r="P4" i="24"/>
  <c r="V4" i="24" s="1"/>
  <c r="U3" i="27"/>
  <c r="X2" i="28"/>
  <c r="AA2" i="28"/>
  <c r="U3" i="29"/>
  <c r="U3" i="30"/>
  <c r="X2" i="31"/>
  <c r="AG2" i="32"/>
  <c r="X3" i="28"/>
  <c r="X2" i="15"/>
  <c r="X3" i="15"/>
  <c r="P2" i="18"/>
  <c r="AE2" i="18" s="1"/>
  <c r="P4" i="19"/>
  <c r="AK2" i="19" s="1"/>
  <c r="P2" i="20"/>
  <c r="AE3" i="20" s="1"/>
  <c r="AB6" i="21"/>
  <c r="P2" i="23"/>
  <c r="AB4" i="23" s="1"/>
  <c r="AD2" i="28"/>
  <c r="AA2" i="29"/>
  <c r="AA2" i="30"/>
  <c r="AA2" i="31"/>
  <c r="AA3" i="15"/>
  <c r="V5" i="20"/>
  <c r="AE6" i="21"/>
  <c r="AH6" i="22"/>
  <c r="AA2" i="27"/>
  <c r="O3" i="32"/>
  <c r="V4" i="20"/>
  <c r="AA2" i="17"/>
  <c r="AE2" i="19"/>
  <c r="AH6" i="20"/>
  <c r="AK6" i="21"/>
  <c r="S2" i="23"/>
  <c r="AK4" i="25"/>
  <c r="X2" i="26"/>
  <c r="AA4" i="32"/>
  <c r="AA2" i="15"/>
  <c r="AD3" i="16"/>
  <c r="S3" i="19"/>
  <c r="AE4" i="19"/>
  <c r="AH5" i="20"/>
  <c r="AB5" i="23"/>
  <c r="X3" i="31"/>
  <c r="S2" i="32"/>
  <c r="AC2" i="32"/>
  <c r="S3" i="32"/>
  <c r="S4" i="32"/>
  <c r="T2" i="32"/>
  <c r="T4" i="32"/>
  <c r="Q4" i="32"/>
  <c r="AE2" i="32"/>
  <c r="AE3" i="32"/>
  <c r="AE4" i="32"/>
  <c r="Y2" i="32"/>
  <c r="Y3" i="32"/>
  <c r="Y4" i="32"/>
  <c r="P2" i="32"/>
  <c r="P3" i="32"/>
  <c r="P4" i="32"/>
  <c r="Y2" i="31"/>
  <c r="M2" i="31"/>
  <c r="AF3" i="31"/>
  <c r="N2" i="31"/>
  <c r="N3" i="31"/>
  <c r="V2" i="31"/>
  <c r="P3" i="31"/>
  <c r="AF2" i="31"/>
  <c r="P2" i="31"/>
  <c r="Q3" i="31"/>
  <c r="AA3" i="31"/>
  <c r="Q2" i="31"/>
  <c r="AB3" i="31"/>
  <c r="AB2" i="31"/>
  <c r="U2" i="31"/>
  <c r="V3" i="31"/>
  <c r="M3" i="31"/>
  <c r="V2" i="30"/>
  <c r="W3" i="30"/>
  <c r="AE3" i="30"/>
  <c r="Q2" i="30"/>
  <c r="N2" i="30"/>
  <c r="X2" i="30"/>
  <c r="AF2" i="30"/>
  <c r="P3" i="30"/>
  <c r="P2" i="30"/>
  <c r="Q3" i="30"/>
  <c r="AA3" i="30"/>
  <c r="AB3" i="30"/>
  <c r="AB2" i="30"/>
  <c r="U2" i="30"/>
  <c r="V3" i="30"/>
  <c r="L2" i="30"/>
  <c r="M3" i="30"/>
  <c r="W2" i="29"/>
  <c r="V2" i="29"/>
  <c r="Y2" i="29"/>
  <c r="W3" i="29"/>
  <c r="AE2" i="29"/>
  <c r="Q2" i="29"/>
  <c r="N2" i="29"/>
  <c r="X2" i="29"/>
  <c r="P3" i="29"/>
  <c r="Q3" i="29"/>
  <c r="AA3" i="29"/>
  <c r="AB3" i="29"/>
  <c r="AB2" i="29"/>
  <c r="U2" i="29"/>
  <c r="V3" i="29"/>
  <c r="L2" i="29"/>
  <c r="M3" i="29"/>
  <c r="M2" i="28"/>
  <c r="N3" i="28"/>
  <c r="AF3" i="28"/>
  <c r="N2" i="28"/>
  <c r="V2" i="28"/>
  <c r="V3" i="28"/>
  <c r="Z3" i="28"/>
  <c r="Y2" i="28"/>
  <c r="P3" i="28"/>
  <c r="P2" i="28"/>
  <c r="Q3" i="28"/>
  <c r="AA3" i="28"/>
  <c r="AF2" i="28"/>
  <c r="Q2" i="28"/>
  <c r="AB3" i="28"/>
  <c r="AB2" i="28"/>
  <c r="U2" i="28"/>
  <c r="Q3" i="27"/>
  <c r="M2" i="27"/>
  <c r="AE2" i="27"/>
  <c r="AC2" i="27"/>
  <c r="N2" i="27"/>
  <c r="X2" i="27"/>
  <c r="Y3" i="27"/>
  <c r="P3" i="27"/>
  <c r="AB3" i="27"/>
  <c r="AB2" i="27"/>
  <c r="U2" i="27"/>
  <c r="L3" i="27"/>
  <c r="V3" i="27"/>
  <c r="M3" i="27"/>
  <c r="Z3" i="26"/>
  <c r="P3" i="26"/>
  <c r="AC3" i="26"/>
  <c r="AE3" i="26"/>
  <c r="Y2" i="26"/>
  <c r="V2" i="26"/>
  <c r="M2" i="26"/>
  <c r="V3" i="26"/>
  <c r="W3" i="26"/>
  <c r="AE2" i="26"/>
  <c r="AC2" i="26"/>
  <c r="AB2" i="26"/>
  <c r="N3" i="17"/>
  <c r="AF3" i="17"/>
  <c r="Q3" i="17"/>
  <c r="AC2" i="17"/>
  <c r="U3" i="26"/>
  <c r="O2" i="26"/>
  <c r="AA2" i="26"/>
  <c r="U2" i="26"/>
  <c r="L2" i="26"/>
  <c r="W6" i="25"/>
  <c r="AJ5" i="25"/>
  <c r="AG2" i="25"/>
  <c r="U2" i="25"/>
  <c r="AE2" i="25"/>
  <c r="AM2" i="25"/>
  <c r="U3" i="25"/>
  <c r="AE3" i="25"/>
  <c r="AM3" i="25"/>
  <c r="U4" i="25"/>
  <c r="AE4" i="25"/>
  <c r="AM4" i="25"/>
  <c r="V5" i="25"/>
  <c r="AG5" i="25"/>
  <c r="X6" i="25"/>
  <c r="AI6" i="25"/>
  <c r="W2" i="25"/>
  <c r="W3" i="25"/>
  <c r="W4" i="25"/>
  <c r="X5" i="25"/>
  <c r="AI5" i="25"/>
  <c r="AC6" i="25"/>
  <c r="X2" i="25"/>
  <c r="X3" i="25"/>
  <c r="X4" i="25"/>
  <c r="AH4" i="25"/>
  <c r="AB5" i="25"/>
  <c r="S6" i="25"/>
  <c r="AD6" i="25"/>
  <c r="AL6" i="25"/>
  <c r="AI2" i="25"/>
  <c r="AI3" i="25"/>
  <c r="AI4" i="25"/>
  <c r="AC5" i="25"/>
  <c r="T6" i="25"/>
  <c r="AE6" i="25"/>
  <c r="AB2" i="25"/>
  <c r="AB3" i="25"/>
  <c r="AB4" i="25"/>
  <c r="S5" i="25"/>
  <c r="AD5" i="25"/>
  <c r="AL5" i="25"/>
  <c r="AF6" i="25"/>
  <c r="S2" i="25"/>
  <c r="AC2" i="25"/>
  <c r="AC3" i="25"/>
  <c r="S4" i="25"/>
  <c r="AC4" i="25"/>
  <c r="T5" i="25"/>
  <c r="T2" i="25"/>
  <c r="T3" i="25"/>
  <c r="T4" i="25"/>
  <c r="X4" i="24"/>
  <c r="AL3" i="24"/>
  <c r="U2" i="24"/>
  <c r="AL6" i="24"/>
  <c r="X2" i="24"/>
  <c r="AG5" i="24"/>
  <c r="AG3" i="24"/>
  <c r="AM2" i="24"/>
  <c r="AJ2" i="24"/>
  <c r="AB3" i="24"/>
  <c r="AJ3" i="24"/>
  <c r="AJ4" i="24"/>
  <c r="AD5" i="24"/>
  <c r="AL5" i="24"/>
  <c r="U6" i="24"/>
  <c r="AF6" i="24"/>
  <c r="S2" i="24"/>
  <c r="AC2" i="24"/>
  <c r="AC3" i="24"/>
  <c r="AC4" i="24"/>
  <c r="T5" i="24"/>
  <c r="AE5" i="24"/>
  <c r="T2" i="24"/>
  <c r="AL2" i="24"/>
  <c r="T3" i="24"/>
  <c r="AD3" i="24"/>
  <c r="T4" i="24"/>
  <c r="AD4" i="24"/>
  <c r="AL4" i="24"/>
  <c r="AF5" i="24"/>
  <c r="W6" i="24"/>
  <c r="AE3" i="24"/>
  <c r="X6" i="24"/>
  <c r="AI6" i="24"/>
  <c r="AF2" i="24"/>
  <c r="AF3" i="24"/>
  <c r="AF4" i="24"/>
  <c r="W5" i="24"/>
  <c r="AB6" i="24"/>
  <c r="W3" i="24"/>
  <c r="W4" i="24"/>
  <c r="X5" i="24"/>
  <c r="AI5" i="24"/>
  <c r="AC6" i="24"/>
  <c r="U3" i="23"/>
  <c r="X3" i="23"/>
  <c r="W2" i="23"/>
  <c r="AC5" i="23"/>
  <c r="AJ2" i="23"/>
  <c r="AJ3" i="23"/>
  <c r="AJ4" i="23"/>
  <c r="AG6" i="23"/>
  <c r="T6" i="23"/>
  <c r="T2" i="23"/>
  <c r="AD2" i="23"/>
  <c r="AL2" i="23"/>
  <c r="T3" i="23"/>
  <c r="AD3" i="23"/>
  <c r="AL3" i="23"/>
  <c r="T4" i="23"/>
  <c r="AD4" i="23"/>
  <c r="AL4" i="23"/>
  <c r="U5" i="23"/>
  <c r="AF5" i="23"/>
  <c r="W6" i="23"/>
  <c r="AH6" i="23"/>
  <c r="U2" i="23"/>
  <c r="AE3" i="23"/>
  <c r="V5" i="23"/>
  <c r="X6" i="23"/>
  <c r="AI6" i="23"/>
  <c r="V2" i="23"/>
  <c r="AF2" i="23"/>
  <c r="AF3" i="23"/>
  <c r="AF4" i="23"/>
  <c r="W5" i="23"/>
  <c r="AH5" i="23"/>
  <c r="W3" i="23"/>
  <c r="W4" i="23"/>
  <c r="X5" i="23"/>
  <c r="AI5" i="23"/>
  <c r="AC6" i="23"/>
  <c r="AK6" i="23"/>
  <c r="X2" i="23"/>
  <c r="AH3" i="23"/>
  <c r="X4" i="23"/>
  <c r="AH4" i="23"/>
  <c r="AD6" i="23"/>
  <c r="AL6" i="23"/>
  <c r="AK5" i="23"/>
  <c r="AF3" i="22"/>
  <c r="AM4" i="22"/>
  <c r="AG2" i="22"/>
  <c r="AJ2" i="22"/>
  <c r="AI2" i="22"/>
  <c r="AL6" i="22"/>
  <c r="AL2" i="22"/>
  <c r="X5" i="22"/>
  <c r="AJ4" i="22"/>
  <c r="AF5" i="22"/>
  <c r="W3" i="22"/>
  <c r="AC6" i="22"/>
  <c r="V2" i="22"/>
  <c r="V3" i="22"/>
  <c r="V4" i="22"/>
  <c r="W5" i="22"/>
  <c r="AH5" i="22"/>
  <c r="AJ6" i="22"/>
  <c r="AH2" i="22"/>
  <c r="X3" i="22"/>
  <c r="AH3" i="22"/>
  <c r="X4" i="22"/>
  <c r="AH4" i="22"/>
  <c r="AD6" i="22"/>
  <c r="AI3" i="22"/>
  <c r="AI4" i="22"/>
  <c r="AC5" i="22"/>
  <c r="AK5" i="22"/>
  <c r="T6" i="22"/>
  <c r="AB3" i="22"/>
  <c r="AD5" i="22"/>
  <c r="AL5" i="22"/>
  <c r="AF6" i="22"/>
  <c r="AC2" i="22"/>
  <c r="AK2" i="22"/>
  <c r="AC3" i="22"/>
  <c r="AC4" i="22"/>
  <c r="AK4" i="22"/>
  <c r="T5" i="22"/>
  <c r="T2" i="22"/>
  <c r="T3" i="22"/>
  <c r="AD3" i="22"/>
  <c r="AL3" i="22"/>
  <c r="T4" i="22"/>
  <c r="AD4" i="22"/>
  <c r="W6" i="22"/>
  <c r="X6" i="22"/>
  <c r="X5" i="21"/>
  <c r="AJ3" i="21"/>
  <c r="AG2" i="21"/>
  <c r="AJ5" i="21"/>
  <c r="W2" i="21"/>
  <c r="AI5" i="21"/>
  <c r="AC6" i="21"/>
  <c r="X2" i="21"/>
  <c r="AH2" i="21"/>
  <c r="X3" i="21"/>
  <c r="AH3" i="21"/>
  <c r="X4" i="21"/>
  <c r="AH4" i="21"/>
  <c r="AB5" i="21"/>
  <c r="S6" i="21"/>
  <c r="AD6" i="21"/>
  <c r="AL6" i="21"/>
  <c r="AI2" i="21"/>
  <c r="AI3" i="21"/>
  <c r="AI4" i="21"/>
  <c r="AC5" i="21"/>
  <c r="AK5" i="21"/>
  <c r="T6" i="21"/>
  <c r="AB2" i="21"/>
  <c r="AB3" i="21"/>
  <c r="AB4" i="21"/>
  <c r="S5" i="21"/>
  <c r="AD5" i="21"/>
  <c r="AL5" i="21"/>
  <c r="AF6" i="21"/>
  <c r="S2" i="21"/>
  <c r="AC2" i="21"/>
  <c r="AK2" i="21"/>
  <c r="AC3" i="21"/>
  <c r="AK3" i="21"/>
  <c r="S4" i="21"/>
  <c r="AC4" i="21"/>
  <c r="AK4" i="21"/>
  <c r="T5" i="21"/>
  <c r="AE5" i="21"/>
  <c r="T2" i="21"/>
  <c r="AD2" i="21"/>
  <c r="AL2" i="21"/>
  <c r="T3" i="21"/>
  <c r="AD3" i="21"/>
  <c r="AL3" i="21"/>
  <c r="T4" i="21"/>
  <c r="AD4" i="21"/>
  <c r="AL4" i="21"/>
  <c r="AF5" i="21"/>
  <c r="W6" i="21"/>
  <c r="X6" i="21"/>
  <c r="W4" i="20"/>
  <c r="AG3" i="20"/>
  <c r="AI6" i="20"/>
  <c r="AI5" i="20"/>
  <c r="X2" i="20"/>
  <c r="AH2" i="20"/>
  <c r="X3" i="20"/>
  <c r="AH3" i="20"/>
  <c r="X4" i="20"/>
  <c r="AH4" i="20"/>
  <c r="AB5" i="20"/>
  <c r="AD6" i="20"/>
  <c r="AL6" i="20"/>
  <c r="AI2" i="20"/>
  <c r="AI3" i="20"/>
  <c r="AI4" i="20"/>
  <c r="AC5" i="20"/>
  <c r="AK5" i="20"/>
  <c r="T6" i="20"/>
  <c r="AB2" i="20"/>
  <c r="AJ2" i="20"/>
  <c r="AJ3" i="20"/>
  <c r="AB4" i="20"/>
  <c r="S5" i="20"/>
  <c r="AD5" i="20"/>
  <c r="AL5" i="20"/>
  <c r="U6" i="20"/>
  <c r="AF6" i="20"/>
  <c r="AC2" i="20"/>
  <c r="AK2" i="20"/>
  <c r="S3" i="20"/>
  <c r="AC3" i="20"/>
  <c r="AK3" i="20"/>
  <c r="S4" i="20"/>
  <c r="AC4" i="20"/>
  <c r="AK4" i="20"/>
  <c r="T5" i="20"/>
  <c r="AE5" i="20"/>
  <c r="T2" i="20"/>
  <c r="AD2" i="20"/>
  <c r="AL2" i="20"/>
  <c r="T3" i="20"/>
  <c r="AD3" i="20"/>
  <c r="AL3" i="20"/>
  <c r="T4" i="20"/>
  <c r="AD4" i="20"/>
  <c r="AL4" i="20"/>
  <c r="AF5" i="20"/>
  <c r="W6" i="20"/>
  <c r="X6" i="20"/>
  <c r="U3" i="19"/>
  <c r="AG3" i="19"/>
  <c r="AJ4" i="19"/>
  <c r="U5" i="19"/>
  <c r="AI4" i="19"/>
  <c r="AI2" i="19"/>
  <c r="AF2" i="19"/>
  <c r="AF4" i="19"/>
  <c r="W5" i="19"/>
  <c r="AB6" i="19"/>
  <c r="AJ6" i="19"/>
  <c r="W2" i="19"/>
  <c r="W4" i="19"/>
  <c r="X5" i="19"/>
  <c r="AI5" i="19"/>
  <c r="X2" i="19"/>
  <c r="X3" i="19"/>
  <c r="AB5" i="19"/>
  <c r="AD6" i="19"/>
  <c r="AL6" i="19"/>
  <c r="AI3" i="19"/>
  <c r="T6" i="19"/>
  <c r="AE6" i="19"/>
  <c r="AC2" i="19"/>
  <c r="T2" i="19"/>
  <c r="AD2" i="19"/>
  <c r="AL2" i="19"/>
  <c r="T3" i="19"/>
  <c r="AD3" i="19"/>
  <c r="AL3" i="19"/>
  <c r="T4" i="19"/>
  <c r="AD4" i="19"/>
  <c r="AL4" i="19"/>
  <c r="AF5" i="19"/>
  <c r="W6" i="19"/>
  <c r="X6" i="19"/>
  <c r="N2" i="17"/>
  <c r="Y3" i="17"/>
  <c r="P3" i="17"/>
  <c r="Q2" i="17"/>
  <c r="AB3" i="17"/>
  <c r="AB2" i="17"/>
  <c r="U2" i="17"/>
  <c r="V3" i="17"/>
  <c r="L2" i="17"/>
  <c r="M3" i="17"/>
  <c r="AC2" i="16"/>
  <c r="P3" i="16"/>
  <c r="P2" i="16"/>
  <c r="AB3" i="16"/>
  <c r="Q2" i="16"/>
  <c r="Q3" i="16"/>
  <c r="M2" i="16"/>
  <c r="W2" i="16"/>
  <c r="AE2" i="16"/>
  <c r="N3" i="16"/>
  <c r="X3" i="16"/>
  <c r="AF3" i="16"/>
  <c r="N2" i="16"/>
  <c r="X2" i="16"/>
  <c r="O3" i="16"/>
  <c r="Y3" i="16"/>
  <c r="O2" i="16"/>
  <c r="U3" i="16"/>
  <c r="AA3" i="16"/>
  <c r="AA2" i="16"/>
  <c r="U2" i="16"/>
  <c r="L3" i="16"/>
  <c r="V3" i="16"/>
  <c r="L2" i="16"/>
  <c r="M3" i="16"/>
  <c r="N2" i="15"/>
  <c r="AF2" i="15"/>
  <c r="O2" i="15"/>
  <c r="P3" i="15"/>
  <c r="Q2" i="15"/>
  <c r="AB3" i="15"/>
  <c r="AB2" i="15"/>
  <c r="U2" i="15"/>
  <c r="AC2" i="15"/>
  <c r="L3" i="15"/>
  <c r="V3" i="15"/>
  <c r="M3" i="15"/>
  <c r="Z3" i="2"/>
  <c r="W3" i="2"/>
  <c r="AD2" i="2"/>
  <c r="Z2" i="2"/>
  <c r="W2" i="2"/>
  <c r="X2" i="2"/>
  <c r="AF3" i="2"/>
  <c r="AC3" i="2"/>
  <c r="AD3" i="2"/>
  <c r="AB2" i="2"/>
  <c r="X3" i="2"/>
  <c r="AB3" i="2"/>
  <c r="V3" i="2"/>
  <c r="Y2" i="2"/>
  <c r="AE2" i="2"/>
  <c r="Y3" i="2"/>
  <c r="AE3" i="2"/>
  <c r="AA3" i="2"/>
  <c r="U2" i="2"/>
  <c r="U3" i="2"/>
  <c r="AA2" i="2"/>
  <c r="O2" i="2"/>
  <c r="Q3" i="2"/>
  <c r="L2" i="2"/>
  <c r="L3" i="2"/>
  <c r="N2" i="2"/>
  <c r="Q2" i="2"/>
  <c r="N3" i="2"/>
  <c r="O3" i="2"/>
  <c r="M2" i="2"/>
  <c r="P3" i="2"/>
  <c r="P2" i="2"/>
  <c r="M3" i="2"/>
  <c r="S5" i="24" l="1"/>
  <c r="S3" i="24"/>
  <c r="AB4" i="24"/>
  <c r="V5" i="22"/>
  <c r="AE4" i="20"/>
  <c r="AK2" i="18"/>
  <c r="AH6" i="18"/>
  <c r="AK5" i="18"/>
  <c r="AH4" i="18"/>
  <c r="AK3" i="18"/>
  <c r="AK6" i="18"/>
  <c r="AH5" i="18"/>
  <c r="V5" i="18"/>
  <c r="AH3" i="19"/>
  <c r="V2" i="19"/>
  <c r="V3" i="19"/>
  <c r="AH4" i="19"/>
  <c r="V5" i="19"/>
  <c r="AK5" i="19"/>
  <c r="AH2" i="19"/>
  <c r="AH5" i="19"/>
  <c r="AK6" i="19"/>
  <c r="AK3" i="19"/>
  <c r="S2" i="18"/>
  <c r="V3" i="18"/>
  <c r="AE3" i="18"/>
  <c r="AH3" i="25"/>
  <c r="AB6" i="23"/>
  <c r="AH5" i="25"/>
  <c r="V3" i="25"/>
  <c r="S2" i="20"/>
  <c r="AB3" i="20"/>
  <c r="S4" i="24"/>
  <c r="AB2" i="24"/>
  <c r="AH2" i="25"/>
  <c r="AE6" i="23"/>
  <c r="AB5" i="18"/>
  <c r="AH6" i="25"/>
  <c r="AE4" i="23"/>
  <c r="AE6" i="24"/>
  <c r="AE4" i="24"/>
  <c r="AK3" i="25"/>
  <c r="AB5" i="24"/>
  <c r="V4" i="25"/>
  <c r="V2" i="25"/>
  <c r="AK6" i="25"/>
  <c r="AK2" i="25"/>
  <c r="AB6" i="20"/>
  <c r="S6" i="20"/>
  <c r="AE2" i="23"/>
  <c r="AH4" i="24"/>
  <c r="AE2" i="24"/>
  <c r="AK2" i="24"/>
  <c r="AK5" i="25"/>
  <c r="AB3" i="23"/>
  <c r="S6" i="18"/>
  <c r="V6" i="18"/>
  <c r="X3" i="32"/>
  <c r="X4" i="32"/>
  <c r="O2" i="32"/>
  <c r="O4" i="32"/>
  <c r="AD4" i="32"/>
  <c r="X2" i="32"/>
  <c r="AE3" i="22"/>
  <c r="AE5" i="22"/>
  <c r="S2" i="22"/>
  <c r="AE6" i="22"/>
  <c r="AB5" i="22"/>
  <c r="V2" i="24"/>
  <c r="AD3" i="32"/>
  <c r="AE5" i="18"/>
  <c r="V4" i="23"/>
  <c r="AK4" i="23"/>
  <c r="V6" i="23"/>
  <c r="AK3" i="23"/>
  <c r="S5" i="18"/>
  <c r="V6" i="24"/>
  <c r="AD2" i="32"/>
  <c r="AE4" i="22"/>
  <c r="AB4" i="18"/>
  <c r="AK6" i="22"/>
  <c r="AK2" i="23"/>
  <c r="AE2" i="22"/>
  <c r="AH3" i="24"/>
  <c r="AH5" i="24"/>
  <c r="V5" i="24"/>
  <c r="V6" i="21"/>
  <c r="V3" i="21"/>
  <c r="AH5" i="21"/>
  <c r="V4" i="21"/>
  <c r="AE4" i="21"/>
  <c r="AE4" i="18"/>
  <c r="AK3" i="22"/>
  <c r="AB2" i="18"/>
  <c r="R4" i="32"/>
  <c r="S5" i="22"/>
  <c r="AK4" i="24"/>
  <c r="AA3" i="32"/>
  <c r="AB6" i="18"/>
  <c r="V4" i="19"/>
  <c r="V6" i="19"/>
  <c r="AE3" i="21"/>
  <c r="AB3" i="18"/>
  <c r="AE2" i="21"/>
  <c r="S3" i="22"/>
  <c r="AB4" i="22"/>
  <c r="AK5" i="24"/>
  <c r="AA2" i="32"/>
  <c r="S4" i="18"/>
  <c r="AK6" i="24"/>
  <c r="AE6" i="18"/>
  <c r="AE2" i="20"/>
  <c r="AE6" i="20"/>
  <c r="R2" i="32"/>
  <c r="V3" i="24"/>
  <c r="AB2" i="22"/>
  <c r="S6" i="22"/>
  <c r="AB6" i="22"/>
  <c r="AH6" i="24"/>
  <c r="AK3" i="24"/>
  <c r="AG3" i="32"/>
  <c r="AG4" i="32"/>
  <c r="S6" i="23"/>
  <c r="S3" i="23"/>
  <c r="S4" i="23"/>
  <c r="AE5" i="23"/>
  <c r="S5" i="23"/>
  <c r="AB2" i="23"/>
  <c r="S3" i="18"/>
  <c r="R3" i="32"/>
  <c r="AH2" i="24"/>
  <c r="AK4" i="19"/>
  <c r="V2" i="18"/>
  <c r="AK4" i="18"/>
  <c r="AH3" i="18"/>
  <c r="AH6" i="19"/>
  <c r="V5" i="21"/>
  <c r="V4" i="18"/>
</calcChain>
</file>

<file path=xl/sharedStrings.xml><?xml version="1.0" encoding="utf-8"?>
<sst xmlns="http://schemas.openxmlformats.org/spreadsheetml/2006/main" count="4487" uniqueCount="653">
  <si>
    <t>Particpant ID</t>
  </si>
  <si>
    <t>Sex (0=Female, 1=Male)</t>
  </si>
  <si>
    <t>Baseline SmO2 FCR PreBFR</t>
  </si>
  <si>
    <t>Baseline SmO2 FCR PostBFR</t>
  </si>
  <si>
    <t>Baseline SmO2 FCR PreTRE</t>
  </si>
  <si>
    <t>Baseline SmO2 FCR PostTRE</t>
  </si>
  <si>
    <t>Minimum SmO2 FCR PreBFR</t>
  </si>
  <si>
    <t>Minimum SmO2 FCR PostBFR</t>
  </si>
  <si>
    <t>Minimum SmO2 FCR PreTRE</t>
  </si>
  <si>
    <t>Minimum SmO2 FCR PostTRE</t>
  </si>
  <si>
    <t>Maximum SmO2 FCR PreBFR</t>
  </si>
  <si>
    <t>Maximum SmO2 FCR PostBFR</t>
  </si>
  <si>
    <t>Maximum SmO2 FCR PreTRE</t>
  </si>
  <si>
    <t>Maximum SmO2 FCR PostTRE</t>
  </si>
  <si>
    <t>Slope 1 FCR PreBFR</t>
  </si>
  <si>
    <t>Slope 1 FCR PostBFR</t>
  </si>
  <si>
    <t>Slope 1 FCR PreTRE</t>
  </si>
  <si>
    <t>Slope 1 FCR PostTRE</t>
  </si>
  <si>
    <t>Baseline SmO2 VL PreBFR</t>
  </si>
  <si>
    <t>Baseline SmO2 VL PostBFR</t>
  </si>
  <si>
    <t>Baseline SmO2 VL PreTRE</t>
  </si>
  <si>
    <t>Baseline SmO2 VL PostTRE</t>
  </si>
  <si>
    <t>Minimum SmO2 VL PreBFR</t>
  </si>
  <si>
    <t>Minimum SmO2 VL PostBFR</t>
  </si>
  <si>
    <t>Minimum SmO2 VL PreTRE</t>
  </si>
  <si>
    <t>Minimum SmO2 VL PostTRE</t>
  </si>
  <si>
    <t>Maximum SmO2 VL PreBFR</t>
  </si>
  <si>
    <t>Maximum SmO2 VL PostBFR</t>
  </si>
  <si>
    <t>Maximum SmO2 VL PreTRE</t>
  </si>
  <si>
    <t>Maximum SmO2 VL PostTRE</t>
  </si>
  <si>
    <t>Slope 1 VL PreBFR</t>
  </si>
  <si>
    <t>Slope 1 VL PostBFR</t>
  </si>
  <si>
    <t>Slope 1 VL PreTRE</t>
  </si>
  <si>
    <t>Slope 1 VL PostTRE</t>
  </si>
  <si>
    <t>MBFR02</t>
  </si>
  <si>
    <t>MBFR03</t>
  </si>
  <si>
    <t>MBFR05</t>
  </si>
  <si>
    <t>MBFR07</t>
  </si>
  <si>
    <t>MBFR12</t>
  </si>
  <si>
    <t>MBFR14</t>
  </si>
  <si>
    <t>MBFR15</t>
  </si>
  <si>
    <t>MBFR21</t>
  </si>
  <si>
    <t>MBFR22</t>
  </si>
  <si>
    <t>MBFR25</t>
  </si>
  <si>
    <t>MBFR28</t>
  </si>
  <si>
    <t>MBFR30</t>
  </si>
  <si>
    <t>MBFR31</t>
  </si>
  <si>
    <t>MBFR32</t>
  </si>
  <si>
    <t>MBFR06</t>
  </si>
  <si>
    <t>MBFR08</t>
  </si>
  <si>
    <t>MBFR09</t>
  </si>
  <si>
    <t>MBFR10</t>
  </si>
  <si>
    <t>MBFR11</t>
  </si>
  <si>
    <t>MBFR13</t>
  </si>
  <si>
    <t>MBFR16</t>
  </si>
  <si>
    <t>MBFR19</t>
  </si>
  <si>
    <t>MBFR20</t>
  </si>
  <si>
    <t>MBFR23</t>
  </si>
  <si>
    <t>MBFR29</t>
  </si>
  <si>
    <t>Breathing Rate PreBFR</t>
  </si>
  <si>
    <t>Breathing Rate 5minPostBFR</t>
  </si>
  <si>
    <t>Breathing Rate PostVOTBFR</t>
  </si>
  <si>
    <t>Breathing Rate PreTRE</t>
  </si>
  <si>
    <t>Breathing Rate 5minPostTRE</t>
  </si>
  <si>
    <t>Breathing Rate PostVOTTRE</t>
  </si>
  <si>
    <t>Heart Rate PreBFR</t>
  </si>
  <si>
    <t>Heart Rate 5minPostBFR</t>
  </si>
  <si>
    <t>Heart Rate PostVOTBFR</t>
  </si>
  <si>
    <t>Heart Rate PreTRE</t>
  </si>
  <si>
    <t>Heart Rate 5minPostTRE</t>
  </si>
  <si>
    <t>Heart Rate PostVOTTRE</t>
  </si>
  <si>
    <t>SBP PreBFR</t>
  </si>
  <si>
    <t>SBP 5minPostBFR</t>
  </si>
  <si>
    <t>SBP PostVOTBFR</t>
  </si>
  <si>
    <t>SBP PreTRE</t>
  </si>
  <si>
    <t>SBP 5minPostTRE</t>
  </si>
  <si>
    <t>SBP PostVOTTRE</t>
  </si>
  <si>
    <t>DBP PreBFR</t>
  </si>
  <si>
    <t>DBP 5minPostBFR</t>
  </si>
  <si>
    <t>DBP PostVOTBFR</t>
  </si>
  <si>
    <t>DBP PreTRE</t>
  </si>
  <si>
    <t>DBP 5minPostTRE</t>
  </si>
  <si>
    <t>DBP PostVOTTRE</t>
  </si>
  <si>
    <t>Age (yrs)</t>
  </si>
  <si>
    <t>Height (cm)</t>
  </si>
  <si>
    <t>Body Fat (%)</t>
  </si>
  <si>
    <t>FCR Skinfold (mm)</t>
  </si>
  <si>
    <t>VL Skinfold (mm)</t>
  </si>
  <si>
    <t>100% Occlusion (mmHg)</t>
  </si>
  <si>
    <t>1RM weight (kg)</t>
  </si>
  <si>
    <t>Baseline SmO2 Units (%)</t>
  </si>
  <si>
    <t>Maximum SmO2 units (%)</t>
  </si>
  <si>
    <t>Minimum SmO2 units (%)</t>
  </si>
  <si>
    <t>Slope 1 units (%/s)</t>
  </si>
  <si>
    <t>Baseline SmO2 units (%)</t>
  </si>
  <si>
    <t>Slope 2 1st 10s units (%/s)</t>
  </si>
  <si>
    <t>Slope 2 1st 10s FCR PreBFR</t>
  </si>
  <si>
    <t>Slope 2 1st 10s FCR PostBFR</t>
  </si>
  <si>
    <t>Slope 2 1st 10s FCR PreTRE</t>
  </si>
  <si>
    <t>Slope 2 1st 10s FCR PostTRE</t>
  </si>
  <si>
    <t>Slope 2 1st 10s VL PreBFR</t>
  </si>
  <si>
    <t>Slope 2 1st 10s VL PostBFR</t>
  </si>
  <si>
    <t>Slope 2 1st 10s VL PreTRE</t>
  </si>
  <si>
    <t>Slope 2 1st 10s VL PostTRE</t>
  </si>
  <si>
    <t>Breathing Rate units (breaths per minute)</t>
  </si>
  <si>
    <t>Heart Rate units (BPM)</t>
  </si>
  <si>
    <t>SBP units (mmHg)</t>
  </si>
  <si>
    <t>DBP units (mmHg)</t>
  </si>
  <si>
    <t>SmO2 Entire Duration units (%)</t>
  </si>
  <si>
    <t>TH Final 10s units (g/dL)</t>
  </si>
  <si>
    <t>TH Entire Duration units (g/dL)</t>
  </si>
  <si>
    <t>Weight (kg)</t>
  </si>
  <si>
    <t>80% AOP</t>
  </si>
  <si>
    <t>BFR</t>
  </si>
  <si>
    <t>TRE</t>
  </si>
  <si>
    <t>VL SmO2 Final 10s Base BFR</t>
  </si>
  <si>
    <t>VL SmO2 Final 10s Set1 BFR</t>
  </si>
  <si>
    <t>VL SmO2 Final 10s Set2 BFR</t>
  </si>
  <si>
    <t>VL SmO2 Final 10s Set3 BFR</t>
  </si>
  <si>
    <t>VL SmO2 Final 10s Set4 BFR</t>
  </si>
  <si>
    <t>VL SmO2 Entire Duration Base BFR</t>
  </si>
  <si>
    <t>VL SmO2 Entire Duration Set1 BFR</t>
  </si>
  <si>
    <t>VL SmO2 Entire Duration Set2 BFR</t>
  </si>
  <si>
    <t>VL SmO2 Entire Duration Set3 BFR</t>
  </si>
  <si>
    <t>VL SmO2 Entire Duration Set4 BFR</t>
  </si>
  <si>
    <t>FCR SmO2 Final 10s Base BFR</t>
  </si>
  <si>
    <t>FCR SmO2 Final 10s Set1 BFR</t>
  </si>
  <si>
    <t>FCR SmO2 Final 10s Set2 BFR</t>
  </si>
  <si>
    <t>FCR SmO2 Final 10s Set3 BFR</t>
  </si>
  <si>
    <t>FCR SmO2 Final 10s Set4 BFR</t>
  </si>
  <si>
    <t>FCR SmO2 Entire Duration Base BFR</t>
  </si>
  <si>
    <t>FCR SmO2 Entire Duration Set1 BFR</t>
  </si>
  <si>
    <t>FCR SmO2 Entire Duration Set2 BFR</t>
  </si>
  <si>
    <t>FCR SmO2 Entire Duration Set3 BFR</t>
  </si>
  <si>
    <t>FCR SmO2 Entire Duration Set4 BFR</t>
  </si>
  <si>
    <t>FCR TH Final 10s Base BFR</t>
  </si>
  <si>
    <t>FCR TH Final 10s Set1 BFR</t>
  </si>
  <si>
    <t>FCR TH Final 10s Set2 BFR</t>
  </si>
  <si>
    <t>FCR TH Final 10s Set3 BFR</t>
  </si>
  <si>
    <t>FCR TH Final 10s Set4 BFR</t>
  </si>
  <si>
    <t>FCR TH Entire Duration Base BFR</t>
  </si>
  <si>
    <t>FCR TH Entire Duration Set1 BFR</t>
  </si>
  <si>
    <t>FCR TH Entire Duration Set2 BFR</t>
  </si>
  <si>
    <t>FCR TH Entire Duration Set3 BFR</t>
  </si>
  <si>
    <t>FCR TH Entire Duration Set4 BFR</t>
  </si>
  <si>
    <t>VL TH Final 10s Base BFR</t>
  </si>
  <si>
    <t>VL TH Final 10s Set1 BFR</t>
  </si>
  <si>
    <t>VL TH Final 10s Set2 BFR</t>
  </si>
  <si>
    <t>VL TH Final 10s Set3 BFR</t>
  </si>
  <si>
    <t>VL TH Final 10s Set4 BFR</t>
  </si>
  <si>
    <t>VL TH Entire Duration Base BFR</t>
  </si>
  <si>
    <t>VL TH Entire Duration Set1 BFR</t>
  </si>
  <si>
    <t>VL TH Entire Duration Set2 BFR</t>
  </si>
  <si>
    <t>VL TH Entire Duration Set3 BFR</t>
  </si>
  <si>
    <t>VL TH Entire Duration Set4 BFR</t>
  </si>
  <si>
    <t>SmO2 Final 10s units (%)</t>
  </si>
  <si>
    <t>VL SmO2 Final 10s Base TRE</t>
  </si>
  <si>
    <t>VL SmO2 Final 10s Set1 TRE</t>
  </si>
  <si>
    <t>VL SmO2 Final 10s Set2 TRE</t>
  </si>
  <si>
    <t>VL SmO2 Final 10s Set3 TRE</t>
  </si>
  <si>
    <t>VL SmO2 Final 10s Set4 TRE</t>
  </si>
  <si>
    <t>VL SmO2 Entire Duration Base TRE</t>
  </si>
  <si>
    <t>VL SmO2 Entire Duration Set1 TRE</t>
  </si>
  <si>
    <t>VL SmO2 Entire Duration Set2 TRE</t>
  </si>
  <si>
    <t>VL SmO2 Entire Duration Set3 TRE</t>
  </si>
  <si>
    <t>VL SmO2 Entire Duration Set4 TRE</t>
  </si>
  <si>
    <t>FCR SmO2 Final 10s Base TRE</t>
  </si>
  <si>
    <t>FCR SmO2 Final 10s Set1 TRE</t>
  </si>
  <si>
    <t>FCR SmO2 Final 10s Set2 TRE</t>
  </si>
  <si>
    <t>FCR SmO2 Final 10s Set3 TRE</t>
  </si>
  <si>
    <t>FCR SmO2 Final 10s Set4 TRE</t>
  </si>
  <si>
    <t>FCR SmO2 Entire Duration Base TRE</t>
  </si>
  <si>
    <t>FCR SmO2 Entire Duration Set1 TRE</t>
  </si>
  <si>
    <t>FCR SmO2 Entire Duration Set2 TRE</t>
  </si>
  <si>
    <t>FCR SmO2 Entire Duration Set3 TRE</t>
  </si>
  <si>
    <t>FCR SmO2 Entire Duration Set4 TRE</t>
  </si>
  <si>
    <t>FCR TH Final 10s Base TRE</t>
  </si>
  <si>
    <t>FCR TH Final 10s Set1 TRE</t>
  </si>
  <si>
    <t>FCR TH Final 10s Set2 TRE</t>
  </si>
  <si>
    <t>FCR TH Final 10s Set3 TRE</t>
  </si>
  <si>
    <t>FCR TH Final 10s Set4 TRE</t>
  </si>
  <si>
    <t>FCR TH Entire Duration Base TRE</t>
  </si>
  <si>
    <t>FCR TH Entire Duration Set1 TRE</t>
  </si>
  <si>
    <t>FCR TH Entire Duration Set2 TRE</t>
  </si>
  <si>
    <t>FCR TH Entire Duration Set3 TRE</t>
  </si>
  <si>
    <t>FCR TH Entire Duration Set4 TRE</t>
  </si>
  <si>
    <t>VL TH Final 10s Base TRE</t>
  </si>
  <si>
    <t>VL TH Final 10s Set1 TRE</t>
  </si>
  <si>
    <t>VL TH Final 10s Set2 TRE</t>
  </si>
  <si>
    <t>VL TH Final 10s Set3 TRE</t>
  </si>
  <si>
    <t>VL TH Final 10s Set4 TRE</t>
  </si>
  <si>
    <t>VL TH Entire Duration Base TRE</t>
  </si>
  <si>
    <t>VL TH Entire Duration Set1 TRE</t>
  </si>
  <si>
    <t>VL TH Entire Duration Set2 TRE</t>
  </si>
  <si>
    <t>VL TH Entire Duration Set3 TRE</t>
  </si>
  <si>
    <t>VL TH Entire Duration Set4 TRE</t>
  </si>
  <si>
    <t>Average</t>
  </si>
  <si>
    <t>Standard Deviation</t>
  </si>
  <si>
    <t>Men Average</t>
  </si>
  <si>
    <t>Men Standard Deviation</t>
  </si>
  <si>
    <t>Women Average</t>
  </si>
  <si>
    <t>Women Standard Deviation</t>
  </si>
  <si>
    <t>n=</t>
  </si>
  <si>
    <t>Men n=</t>
  </si>
  <si>
    <t>Women n=</t>
  </si>
  <si>
    <t>Pre</t>
  </si>
  <si>
    <t>Post</t>
  </si>
  <si>
    <t>x axis</t>
  </si>
  <si>
    <t>SD</t>
  </si>
  <si>
    <t>Base</t>
  </si>
  <si>
    <t>Set 1</t>
  </si>
  <si>
    <t>Set 2</t>
  </si>
  <si>
    <t>Set 3</t>
  </si>
  <si>
    <t>Set 4</t>
  </si>
  <si>
    <t>TRE M</t>
  </si>
  <si>
    <t>TRE W</t>
  </si>
  <si>
    <t>BFR M</t>
  </si>
  <si>
    <t>BFR W</t>
  </si>
  <si>
    <t>Men</t>
  </si>
  <si>
    <t>Women</t>
  </si>
  <si>
    <t>5min Post</t>
  </si>
  <si>
    <t>Pre VOT</t>
  </si>
  <si>
    <t>Post VOT</t>
  </si>
  <si>
    <t>JASP Team (2023). JASP (Version 0.18.1) [Computer software].</t>
  </si>
  <si>
    <t>Repeated Measures ANOVA FCR slope 1</t>
  </si>
  <si>
    <t>Within Subjects Effects</t>
  </si>
  <si>
    <t>Cases</t>
  </si>
  <si>
    <t>Sum of Squares</t>
  </si>
  <si>
    <t>df</t>
  </si>
  <si>
    <t>Mean Square</t>
  </si>
  <si>
    <t>F</t>
  </si>
  <si>
    <t>p</t>
  </si>
  <si>
    <r>
      <t>η²</t>
    </r>
    <r>
      <rPr>
        <b/>
        <vertAlign val="subscript"/>
        <sz val="7.5"/>
        <color theme="1"/>
        <rFont val="Calibri"/>
        <family val="2"/>
        <scheme val="minor"/>
      </rPr>
      <t>p</t>
    </r>
    <r>
      <rPr>
        <b/>
        <sz val="7.5"/>
        <color theme="1"/>
        <rFont val="Calibri"/>
        <family val="2"/>
        <scheme val="minor"/>
      </rPr>
      <t xml:space="preserve"> </t>
    </r>
  </si>
  <si>
    <t>Time</t>
  </si>
  <si>
    <t>Residuals</t>
  </si>
  <si>
    <t>Condition</t>
  </si>
  <si>
    <r>
      <t xml:space="preserve">Time </t>
    </r>
    <r>
      <rPr>
        <sz val="7.5"/>
        <color theme="1"/>
        <rFont val="Calibri"/>
        <family val="2"/>
        <scheme val="minor"/>
      </rPr>
      <t>✻</t>
    </r>
    <r>
      <rPr>
        <sz val="11"/>
        <color theme="1"/>
        <rFont val="Calibri"/>
        <family val="2"/>
        <scheme val="minor"/>
      </rPr>
      <t xml:space="preserve"> Condition</t>
    </r>
  </si>
  <si>
    <r>
      <t>Note.</t>
    </r>
    <r>
      <rPr>
        <sz val="11"/>
        <color theme="1"/>
        <rFont val="Calibri"/>
        <family val="2"/>
        <scheme val="minor"/>
      </rPr>
      <t xml:space="preserve">  Type III Sum of Squares</t>
    </r>
  </si>
  <si>
    <t>Between Subjects Effects</t>
  </si>
  <si>
    <t>Post Hoc Tests</t>
  </si>
  <si>
    <t>Post Hoc Comparisons - Time ✻ Condition</t>
  </si>
  <si>
    <t>Mean Difference</t>
  </si>
  <si>
    <t>SE</t>
  </si>
  <si>
    <t>t</t>
  </si>
  <si>
    <r>
      <t>p</t>
    </r>
    <r>
      <rPr>
        <b/>
        <vertAlign val="subscript"/>
        <sz val="11"/>
        <color theme="1"/>
        <rFont val="Calibri"/>
        <family val="2"/>
        <scheme val="minor"/>
      </rPr>
      <t>bonf</t>
    </r>
  </si>
  <si>
    <t>Pre, BFR</t>
  </si>
  <si>
    <t>Post, BFR</t>
  </si>
  <si>
    <t>Pre, TRE</t>
  </si>
  <si>
    <t>Post, TRE</t>
  </si>
  <si>
    <r>
      <t>8.448×10</t>
    </r>
    <r>
      <rPr>
        <vertAlign val="superscript"/>
        <sz val="11"/>
        <color theme="1"/>
        <rFont val="Calibri"/>
        <family val="2"/>
        <scheme val="minor"/>
      </rPr>
      <t>-4</t>
    </r>
  </si>
  <si>
    <r>
      <t>9.582×10</t>
    </r>
    <r>
      <rPr>
        <vertAlign val="superscript"/>
        <sz val="11"/>
        <color theme="1"/>
        <rFont val="Calibri"/>
        <family val="2"/>
        <scheme val="minor"/>
      </rPr>
      <t>-4</t>
    </r>
  </si>
  <si>
    <r>
      <t>Note.</t>
    </r>
    <r>
      <rPr>
        <sz val="11"/>
        <color theme="1"/>
        <rFont val="Calibri"/>
        <family val="2"/>
        <scheme val="minor"/>
      </rPr>
      <t xml:space="preserve">  P-value adjusted for comparing a family of 6</t>
    </r>
  </si>
  <si>
    <t>Sex Repeated Measures ANOVA FCR slope 1</t>
  </si>
  <si>
    <r>
      <t xml:space="preserve">Time </t>
    </r>
    <r>
      <rPr>
        <sz val="7.5"/>
        <color theme="1"/>
        <rFont val="Calibri"/>
        <family val="2"/>
        <scheme val="minor"/>
      </rPr>
      <t>✻</t>
    </r>
    <r>
      <rPr>
        <sz val="11"/>
        <color theme="1"/>
        <rFont val="Calibri"/>
        <family val="2"/>
        <scheme val="minor"/>
      </rPr>
      <t xml:space="preserve"> Sex (0=Female, 1=Male)</t>
    </r>
  </si>
  <si>
    <r>
      <t xml:space="preserve">Condition </t>
    </r>
    <r>
      <rPr>
        <sz val="7.5"/>
        <color theme="1"/>
        <rFont val="Calibri"/>
        <family val="2"/>
        <scheme val="minor"/>
      </rPr>
      <t>✻</t>
    </r>
    <r>
      <rPr>
        <sz val="11"/>
        <color theme="1"/>
        <rFont val="Calibri"/>
        <family val="2"/>
        <scheme val="minor"/>
      </rPr>
      <t xml:space="preserve"> Sex (0=Female, 1=Male)</t>
    </r>
  </si>
  <si>
    <r>
      <t xml:space="preserve">Time </t>
    </r>
    <r>
      <rPr>
        <sz val="7.5"/>
        <color theme="1"/>
        <rFont val="Calibri"/>
        <family val="2"/>
        <scheme val="minor"/>
      </rPr>
      <t>✻</t>
    </r>
    <r>
      <rPr>
        <sz val="11"/>
        <color theme="1"/>
        <rFont val="Calibri"/>
        <family val="2"/>
        <scheme val="minor"/>
      </rPr>
      <t xml:space="preserve"> Condition </t>
    </r>
    <r>
      <rPr>
        <sz val="7.5"/>
        <color theme="1"/>
        <rFont val="Calibri"/>
        <family val="2"/>
        <scheme val="minor"/>
      </rPr>
      <t>✻</t>
    </r>
    <r>
      <rPr>
        <sz val="11"/>
        <color theme="1"/>
        <rFont val="Calibri"/>
        <family val="2"/>
        <scheme val="minor"/>
      </rPr>
      <t xml:space="preserve"> Sex (0=Female, 1=Male)</t>
    </r>
  </si>
  <si>
    <t>Post Hoc Comparisons - Time</t>
  </si>
  <si>
    <r>
      <t>Note.</t>
    </r>
    <r>
      <rPr>
        <sz val="11"/>
        <color theme="1"/>
        <rFont val="Calibri"/>
        <family val="2"/>
        <scheme val="minor"/>
      </rPr>
      <t xml:space="preserve">  Results are averaged over the levels of: Sex (0=Female, 1=Male), Condition</t>
    </r>
  </si>
  <si>
    <t>Post Hoc Comparisons - Sex (0=Female, 1=Male) ✻ Time</t>
  </si>
  <si>
    <t>Sex (0=Female, 1=Male)0, Pre</t>
  </si>
  <si>
    <t>Sex (0=Female, 1=Male)1, Pre</t>
  </si>
  <si>
    <t>Sex (0=Female, 1=Male)0, Post</t>
  </si>
  <si>
    <t>Sex (0=Female, 1=Male)1, Post</t>
  </si>
  <si>
    <r>
      <t>3.597×10</t>
    </r>
    <r>
      <rPr>
        <vertAlign val="superscript"/>
        <sz val="11"/>
        <color theme="1"/>
        <rFont val="Calibri"/>
        <family val="2"/>
        <scheme val="minor"/>
      </rPr>
      <t>-4</t>
    </r>
  </si>
  <si>
    <r>
      <t>Note.</t>
    </r>
    <r>
      <rPr>
        <sz val="11"/>
        <color theme="1"/>
        <rFont val="Calibri"/>
        <family val="2"/>
        <scheme val="minor"/>
      </rPr>
      <t xml:space="preserve">  Results are averaged over the levels of: Condition</t>
    </r>
  </si>
  <si>
    <t>Post Hoc Comparisons - Condition</t>
  </si>
  <si>
    <r>
      <t>Note.</t>
    </r>
    <r>
      <rPr>
        <sz val="11"/>
        <color theme="1"/>
        <rFont val="Calibri"/>
        <family val="2"/>
        <scheme val="minor"/>
      </rPr>
      <t xml:space="preserve">  Results are averaged over the levels of: Sex (0=Female, 1=Male), Time</t>
    </r>
  </si>
  <si>
    <t>Repeated Measures ANOVA VL slope 1</t>
  </si>
  <si>
    <r>
      <t>5.826×10</t>
    </r>
    <r>
      <rPr>
        <vertAlign val="superscript"/>
        <sz val="11"/>
        <color theme="1"/>
        <rFont val="Calibri"/>
        <family val="2"/>
        <scheme val="minor"/>
      </rPr>
      <t>-7</t>
    </r>
  </si>
  <si>
    <r>
      <t>3.150×10</t>
    </r>
    <r>
      <rPr>
        <vertAlign val="superscript"/>
        <sz val="11"/>
        <color theme="1"/>
        <rFont val="Calibri"/>
        <family val="2"/>
        <scheme val="minor"/>
      </rPr>
      <t>-4</t>
    </r>
  </si>
  <si>
    <r>
      <t>5.391×10</t>
    </r>
    <r>
      <rPr>
        <vertAlign val="superscript"/>
        <sz val="11"/>
        <color theme="1"/>
        <rFont val="Calibri"/>
        <family val="2"/>
        <scheme val="minor"/>
      </rPr>
      <t>-4</t>
    </r>
  </si>
  <si>
    <t>Sex Repeated Measures ANOVA VL slope 1</t>
  </si>
  <si>
    <r>
      <t>8.266×10</t>
    </r>
    <r>
      <rPr>
        <vertAlign val="superscript"/>
        <sz val="11"/>
        <color theme="1"/>
        <rFont val="Calibri"/>
        <family val="2"/>
        <scheme val="minor"/>
      </rPr>
      <t>-8</t>
    </r>
  </si>
  <si>
    <r>
      <t>4.844×10</t>
    </r>
    <r>
      <rPr>
        <vertAlign val="superscript"/>
        <sz val="11"/>
        <color theme="1"/>
        <rFont val="Calibri"/>
        <family val="2"/>
        <scheme val="minor"/>
      </rPr>
      <t>-4</t>
    </r>
  </si>
  <si>
    <r>
      <t>7.833×10</t>
    </r>
    <r>
      <rPr>
        <vertAlign val="superscript"/>
        <sz val="11"/>
        <color theme="1"/>
        <rFont val="Calibri"/>
        <family val="2"/>
        <scheme val="minor"/>
      </rPr>
      <t>-4</t>
    </r>
  </si>
  <si>
    <r>
      <t>1.507×10</t>
    </r>
    <r>
      <rPr>
        <vertAlign val="superscript"/>
        <sz val="11"/>
        <color theme="1"/>
        <rFont val="Calibri"/>
        <family val="2"/>
        <scheme val="minor"/>
      </rPr>
      <t>-4</t>
    </r>
  </si>
  <si>
    <r>
      <t>6.214×10</t>
    </r>
    <r>
      <rPr>
        <vertAlign val="superscript"/>
        <sz val="11"/>
        <color theme="1"/>
        <rFont val="Calibri"/>
        <family val="2"/>
        <scheme val="minor"/>
      </rPr>
      <t>-10</t>
    </r>
  </si>
  <si>
    <r>
      <t>9.701×10</t>
    </r>
    <r>
      <rPr>
        <vertAlign val="superscript"/>
        <sz val="11"/>
        <color theme="1"/>
        <rFont val="Calibri"/>
        <family val="2"/>
        <scheme val="minor"/>
      </rPr>
      <t>-8</t>
    </r>
  </si>
  <si>
    <r>
      <t>4.761×10</t>
    </r>
    <r>
      <rPr>
        <vertAlign val="superscript"/>
        <sz val="11"/>
        <color theme="1"/>
        <rFont val="Calibri"/>
        <family val="2"/>
        <scheme val="minor"/>
      </rPr>
      <t>-6</t>
    </r>
  </si>
  <si>
    <t>JASP Team (2024). JASP (Version 0.18.3) [Computer software].</t>
  </si>
  <si>
    <t>Repeated Measures ANOVA FCR slope 2</t>
  </si>
  <si>
    <t>Sex Repeated Measures ANOVA FCR slope 2</t>
  </si>
  <si>
    <t>Repeated Measures ANOVA VL slope 2</t>
  </si>
  <si>
    <r>
      <t>4.811×10</t>
    </r>
    <r>
      <rPr>
        <vertAlign val="superscript"/>
        <sz val="11"/>
        <color theme="1"/>
        <rFont val="Calibri"/>
        <family val="2"/>
        <scheme val="minor"/>
      </rPr>
      <t>-4</t>
    </r>
  </si>
  <si>
    <t>Sex Repeated Measures ANOVA VL slope 2</t>
  </si>
  <si>
    <r>
      <t>5.980×10</t>
    </r>
    <r>
      <rPr>
        <vertAlign val="superscript"/>
        <sz val="11"/>
        <color theme="1"/>
        <rFont val="Calibri"/>
        <family val="2"/>
        <scheme val="minor"/>
      </rPr>
      <t>-4</t>
    </r>
  </si>
  <si>
    <r>
      <t>8.124×10</t>
    </r>
    <r>
      <rPr>
        <vertAlign val="superscript"/>
        <sz val="11"/>
        <color theme="1"/>
        <rFont val="Calibri"/>
        <family val="2"/>
        <scheme val="minor"/>
      </rPr>
      <t>-4</t>
    </r>
  </si>
  <si>
    <r>
      <t>Note.</t>
    </r>
    <r>
      <rPr>
        <sz val="11"/>
        <color theme="1"/>
        <rFont val="Calibri"/>
        <family val="2"/>
        <scheme val="minor"/>
      </rPr>
      <t xml:space="preserve">  Results are averaged over the levels of: Sex (0=Female, 1=Male)</t>
    </r>
  </si>
  <si>
    <t>Repeated Measures ANOVA FCR SmO2 10s</t>
  </si>
  <si>
    <t>Sphericity Correction</t>
  </si>
  <si>
    <t>None</t>
  </si>
  <si>
    <t>ᵃ</t>
  </si>
  <si>
    <r>
      <t>9.314×10</t>
    </r>
    <r>
      <rPr>
        <vertAlign val="superscript"/>
        <sz val="11"/>
        <color theme="1"/>
        <rFont val="Calibri"/>
        <family val="2"/>
        <scheme val="minor"/>
      </rPr>
      <t>-19</t>
    </r>
  </si>
  <si>
    <t>Greenhouse-Geisser</t>
  </si>
  <si>
    <r>
      <t>3.254×10</t>
    </r>
    <r>
      <rPr>
        <vertAlign val="superscript"/>
        <sz val="11"/>
        <color theme="1"/>
        <rFont val="Calibri"/>
        <family val="2"/>
        <scheme val="minor"/>
      </rPr>
      <t>-9</t>
    </r>
  </si>
  <si>
    <r>
      <t>6.918×10</t>
    </r>
    <r>
      <rPr>
        <vertAlign val="superscript"/>
        <sz val="11"/>
        <color theme="1"/>
        <rFont val="Calibri"/>
        <family val="2"/>
        <scheme val="minor"/>
      </rPr>
      <t>-4</t>
    </r>
  </si>
  <si>
    <r>
      <t>Note.</t>
    </r>
    <r>
      <rPr>
        <sz val="11"/>
        <color theme="1"/>
        <rFont val="Calibri"/>
        <family val="2"/>
        <scheme val="minor"/>
      </rPr>
      <t xml:space="preserve">  Sphericity corrections not available for factors with 2 levels.</t>
    </r>
  </si>
  <si>
    <t>ᵃ Mauchly's test of sphericity indicates that the assumption of sphericity is violated (p &lt; .05).</t>
  </si>
  <si>
    <t>Assumption Checks</t>
  </si>
  <si>
    <t>Test of Sphericity</t>
  </si>
  <si>
    <t>Mauchly's W</t>
  </si>
  <si>
    <t>Approx. Χ²</t>
  </si>
  <si>
    <t>p-value</t>
  </si>
  <si>
    <t>Greenhouse-Geisser ε</t>
  </si>
  <si>
    <t>Huynh-Feldt ε</t>
  </si>
  <si>
    <t>Lower Bound ε</t>
  </si>
  <si>
    <r>
      <t>5.480×10</t>
    </r>
    <r>
      <rPr>
        <vertAlign val="superscript"/>
        <sz val="11"/>
        <color theme="1"/>
        <rFont val="Calibri"/>
        <family val="2"/>
        <scheme val="minor"/>
      </rPr>
      <t>-8</t>
    </r>
  </si>
  <si>
    <t>Base, BFR</t>
  </si>
  <si>
    <t>Set1, BFR</t>
  </si>
  <si>
    <r>
      <t>7.342×10</t>
    </r>
    <r>
      <rPr>
        <vertAlign val="superscript"/>
        <sz val="11"/>
        <color theme="1"/>
        <rFont val="Calibri"/>
        <family val="2"/>
        <scheme val="minor"/>
      </rPr>
      <t>-4</t>
    </r>
  </si>
  <si>
    <t>Set2, BFR</t>
  </si>
  <si>
    <r>
      <t>1.424×10</t>
    </r>
    <r>
      <rPr>
        <vertAlign val="superscript"/>
        <sz val="11"/>
        <color theme="1"/>
        <rFont val="Calibri"/>
        <family val="2"/>
        <scheme val="minor"/>
      </rPr>
      <t>-8</t>
    </r>
  </si>
  <si>
    <t>Set3, BFR</t>
  </si>
  <si>
    <r>
      <t>3.331×10</t>
    </r>
    <r>
      <rPr>
        <vertAlign val="superscript"/>
        <sz val="11"/>
        <color theme="1"/>
        <rFont val="Calibri"/>
        <family val="2"/>
        <scheme val="minor"/>
      </rPr>
      <t>-7</t>
    </r>
  </si>
  <si>
    <t>Set4, BFR</t>
  </si>
  <si>
    <r>
      <t>2.012×10</t>
    </r>
    <r>
      <rPr>
        <vertAlign val="superscript"/>
        <sz val="11"/>
        <color theme="1"/>
        <rFont val="Calibri"/>
        <family val="2"/>
        <scheme val="minor"/>
      </rPr>
      <t>-8</t>
    </r>
  </si>
  <si>
    <t>Base, TRE</t>
  </si>
  <si>
    <t>Set1, TRE</t>
  </si>
  <si>
    <r>
      <t>3.136×10</t>
    </r>
    <r>
      <rPr>
        <vertAlign val="superscript"/>
        <sz val="11"/>
        <color theme="1"/>
        <rFont val="Calibri"/>
        <family val="2"/>
        <scheme val="minor"/>
      </rPr>
      <t>-7</t>
    </r>
  </si>
  <si>
    <t>Set2, TRE</t>
  </si>
  <si>
    <r>
      <t>6.980×10</t>
    </r>
    <r>
      <rPr>
        <vertAlign val="superscript"/>
        <sz val="11"/>
        <color theme="1"/>
        <rFont val="Calibri"/>
        <family val="2"/>
        <scheme val="minor"/>
      </rPr>
      <t>-8</t>
    </r>
  </si>
  <si>
    <t>Set3, TRE</t>
  </si>
  <si>
    <r>
      <t>2.894×10</t>
    </r>
    <r>
      <rPr>
        <vertAlign val="superscript"/>
        <sz val="11"/>
        <color theme="1"/>
        <rFont val="Calibri"/>
        <family val="2"/>
        <scheme val="minor"/>
      </rPr>
      <t>-7</t>
    </r>
  </si>
  <si>
    <t>Set4, TRE</t>
  </si>
  <si>
    <r>
      <t>1.051×10</t>
    </r>
    <r>
      <rPr>
        <vertAlign val="superscript"/>
        <sz val="11"/>
        <color theme="1"/>
        <rFont val="Calibri"/>
        <family val="2"/>
        <scheme val="minor"/>
      </rPr>
      <t>-6</t>
    </r>
  </si>
  <si>
    <r>
      <t>5.409×10</t>
    </r>
    <r>
      <rPr>
        <vertAlign val="superscript"/>
        <sz val="11"/>
        <color theme="1"/>
        <rFont val="Calibri"/>
        <family val="2"/>
        <scheme val="minor"/>
      </rPr>
      <t>-4</t>
    </r>
  </si>
  <si>
    <r>
      <t>4.399×10</t>
    </r>
    <r>
      <rPr>
        <vertAlign val="superscript"/>
        <sz val="11"/>
        <color theme="1"/>
        <rFont val="Calibri"/>
        <family val="2"/>
        <scheme val="minor"/>
      </rPr>
      <t>-16</t>
    </r>
  </si>
  <si>
    <r>
      <t>4.116×10</t>
    </r>
    <r>
      <rPr>
        <vertAlign val="superscript"/>
        <sz val="11"/>
        <color theme="1"/>
        <rFont val="Calibri"/>
        <family val="2"/>
        <scheme val="minor"/>
      </rPr>
      <t>-18</t>
    </r>
  </si>
  <si>
    <r>
      <t>3.438×10</t>
    </r>
    <r>
      <rPr>
        <vertAlign val="superscript"/>
        <sz val="11"/>
        <color theme="1"/>
        <rFont val="Calibri"/>
        <family val="2"/>
        <scheme val="minor"/>
      </rPr>
      <t>-16</t>
    </r>
  </si>
  <si>
    <r>
      <t>1.738×10</t>
    </r>
    <r>
      <rPr>
        <vertAlign val="superscript"/>
        <sz val="11"/>
        <color theme="1"/>
        <rFont val="Calibri"/>
        <family val="2"/>
        <scheme val="minor"/>
      </rPr>
      <t>-14</t>
    </r>
  </si>
  <si>
    <r>
      <t>Note.</t>
    </r>
    <r>
      <rPr>
        <sz val="11"/>
        <color theme="1"/>
        <rFont val="Calibri"/>
        <family val="2"/>
        <scheme val="minor"/>
      </rPr>
      <t xml:space="preserve">  P-value adjusted for comparing a family of 45</t>
    </r>
  </si>
  <si>
    <t>Sex Repeated Measures ANOVA FCR SmO2 10s</t>
  </si>
  <si>
    <r>
      <t>4.392×10</t>
    </r>
    <r>
      <rPr>
        <vertAlign val="superscript"/>
        <sz val="11"/>
        <color theme="1"/>
        <rFont val="Calibri"/>
        <family val="2"/>
        <scheme val="minor"/>
      </rPr>
      <t>-17</t>
    </r>
  </si>
  <si>
    <r>
      <t>1.461×10</t>
    </r>
    <r>
      <rPr>
        <vertAlign val="superscript"/>
        <sz val="11"/>
        <color theme="1"/>
        <rFont val="Calibri"/>
        <family val="2"/>
        <scheme val="minor"/>
      </rPr>
      <t>-8</t>
    </r>
  </si>
  <si>
    <r>
      <t>8.735×10</t>
    </r>
    <r>
      <rPr>
        <vertAlign val="superscript"/>
        <sz val="11"/>
        <color theme="1"/>
        <rFont val="Calibri"/>
        <family val="2"/>
        <scheme val="minor"/>
      </rPr>
      <t>-4</t>
    </r>
  </si>
  <si>
    <r>
      <t>3.266×10</t>
    </r>
    <r>
      <rPr>
        <vertAlign val="superscript"/>
        <sz val="11"/>
        <color theme="1"/>
        <rFont val="Calibri"/>
        <family val="2"/>
        <scheme val="minor"/>
      </rPr>
      <t>-4</t>
    </r>
  </si>
  <si>
    <r>
      <t>2.656×10</t>
    </r>
    <r>
      <rPr>
        <vertAlign val="superscript"/>
        <sz val="11"/>
        <color theme="1"/>
        <rFont val="Calibri"/>
        <family val="2"/>
        <scheme val="minor"/>
      </rPr>
      <t>-7</t>
    </r>
  </si>
  <si>
    <r>
      <t>3.145×10</t>
    </r>
    <r>
      <rPr>
        <vertAlign val="superscript"/>
        <sz val="11"/>
        <color theme="1"/>
        <rFont val="Calibri"/>
        <family val="2"/>
        <scheme val="minor"/>
      </rPr>
      <t>-7</t>
    </r>
  </si>
  <si>
    <r>
      <t>4.360×10</t>
    </r>
    <r>
      <rPr>
        <vertAlign val="superscript"/>
        <sz val="11"/>
        <color theme="1"/>
        <rFont val="Calibri"/>
        <family val="2"/>
        <scheme val="minor"/>
      </rPr>
      <t>-6</t>
    </r>
  </si>
  <si>
    <r>
      <t>3.821×10</t>
    </r>
    <r>
      <rPr>
        <vertAlign val="superscript"/>
        <sz val="11"/>
        <color theme="1"/>
        <rFont val="Calibri"/>
        <family val="2"/>
        <scheme val="minor"/>
      </rPr>
      <t>-7</t>
    </r>
  </si>
  <si>
    <r>
      <t>6.955×10</t>
    </r>
    <r>
      <rPr>
        <vertAlign val="superscript"/>
        <sz val="11"/>
        <color theme="1"/>
        <rFont val="Calibri"/>
        <family val="2"/>
        <scheme val="minor"/>
      </rPr>
      <t>-7</t>
    </r>
  </si>
  <si>
    <r>
      <t>1.808×10</t>
    </r>
    <r>
      <rPr>
        <vertAlign val="superscript"/>
        <sz val="11"/>
        <color theme="1"/>
        <rFont val="Calibri"/>
        <family val="2"/>
        <scheme val="minor"/>
      </rPr>
      <t>-7</t>
    </r>
  </si>
  <si>
    <r>
      <t>7.754×10</t>
    </r>
    <r>
      <rPr>
        <vertAlign val="superscript"/>
        <sz val="11"/>
        <color theme="1"/>
        <rFont val="Calibri"/>
        <family val="2"/>
        <scheme val="minor"/>
      </rPr>
      <t>-7</t>
    </r>
  </si>
  <si>
    <r>
      <t>3.544×10</t>
    </r>
    <r>
      <rPr>
        <vertAlign val="superscript"/>
        <sz val="11"/>
        <color theme="1"/>
        <rFont val="Calibri"/>
        <family val="2"/>
        <scheme val="minor"/>
      </rPr>
      <t>-6</t>
    </r>
  </si>
  <si>
    <r>
      <t>4.188×10</t>
    </r>
    <r>
      <rPr>
        <vertAlign val="superscript"/>
        <sz val="11"/>
        <color theme="1"/>
        <rFont val="Calibri"/>
        <family val="2"/>
        <scheme val="minor"/>
      </rPr>
      <t>-4</t>
    </r>
  </si>
  <si>
    <r>
      <t>3.358×10</t>
    </r>
    <r>
      <rPr>
        <vertAlign val="superscript"/>
        <sz val="11"/>
        <color theme="1"/>
        <rFont val="Calibri"/>
        <family val="2"/>
        <scheme val="minor"/>
      </rPr>
      <t>-15</t>
    </r>
  </si>
  <si>
    <r>
      <t>5.150×10</t>
    </r>
    <r>
      <rPr>
        <vertAlign val="superscript"/>
        <sz val="11"/>
        <color theme="1"/>
        <rFont val="Calibri"/>
        <family val="2"/>
        <scheme val="minor"/>
      </rPr>
      <t>-17</t>
    </r>
  </si>
  <si>
    <r>
      <t>4.686×10</t>
    </r>
    <r>
      <rPr>
        <vertAlign val="superscript"/>
        <sz val="11"/>
        <color theme="1"/>
        <rFont val="Calibri"/>
        <family val="2"/>
        <scheme val="minor"/>
      </rPr>
      <t>-15</t>
    </r>
  </si>
  <si>
    <r>
      <t>4.573×10</t>
    </r>
    <r>
      <rPr>
        <vertAlign val="superscript"/>
        <sz val="11"/>
        <color theme="1"/>
        <rFont val="Calibri"/>
        <family val="2"/>
        <scheme val="minor"/>
      </rPr>
      <t>-13</t>
    </r>
  </si>
  <si>
    <t>Repeated Measures ANOVA FCR SmO2 entire set</t>
  </si>
  <si>
    <r>
      <t>1.738×10</t>
    </r>
    <r>
      <rPr>
        <vertAlign val="superscript"/>
        <sz val="11"/>
        <color theme="1"/>
        <rFont val="Calibri"/>
        <family val="2"/>
        <scheme val="minor"/>
      </rPr>
      <t>-18</t>
    </r>
  </si>
  <si>
    <r>
      <t>1.212×10</t>
    </r>
    <r>
      <rPr>
        <vertAlign val="superscript"/>
        <sz val="11"/>
        <color theme="1"/>
        <rFont val="Calibri"/>
        <family val="2"/>
        <scheme val="minor"/>
      </rPr>
      <t>-8</t>
    </r>
  </si>
  <si>
    <r>
      <t>7.384×10</t>
    </r>
    <r>
      <rPr>
        <vertAlign val="superscript"/>
        <sz val="11"/>
        <color theme="1"/>
        <rFont val="Calibri"/>
        <family val="2"/>
        <scheme val="minor"/>
      </rPr>
      <t>-4</t>
    </r>
  </si>
  <si>
    <r>
      <t>1.835×10</t>
    </r>
    <r>
      <rPr>
        <vertAlign val="superscript"/>
        <sz val="11"/>
        <color theme="1"/>
        <rFont val="Calibri"/>
        <family val="2"/>
        <scheme val="minor"/>
      </rPr>
      <t>-10</t>
    </r>
  </si>
  <si>
    <r>
      <t>4.835×10</t>
    </r>
    <r>
      <rPr>
        <vertAlign val="superscript"/>
        <sz val="11"/>
        <color theme="1"/>
        <rFont val="Calibri"/>
        <family val="2"/>
        <scheme val="minor"/>
      </rPr>
      <t>-4</t>
    </r>
  </si>
  <si>
    <r>
      <t>4.164×10</t>
    </r>
    <r>
      <rPr>
        <vertAlign val="superscript"/>
        <sz val="11"/>
        <color theme="1"/>
        <rFont val="Calibri"/>
        <family val="2"/>
        <scheme val="minor"/>
      </rPr>
      <t>-8</t>
    </r>
  </si>
  <si>
    <r>
      <t>7.997×10</t>
    </r>
    <r>
      <rPr>
        <vertAlign val="superscript"/>
        <sz val="11"/>
        <color theme="1"/>
        <rFont val="Calibri"/>
        <family val="2"/>
        <scheme val="minor"/>
      </rPr>
      <t>-8</t>
    </r>
  </si>
  <si>
    <r>
      <t>1.592×10</t>
    </r>
    <r>
      <rPr>
        <vertAlign val="superscript"/>
        <sz val="11"/>
        <color theme="1"/>
        <rFont val="Calibri"/>
        <family val="2"/>
        <scheme val="minor"/>
      </rPr>
      <t>-8</t>
    </r>
  </si>
  <si>
    <r>
      <t>2.534×10</t>
    </r>
    <r>
      <rPr>
        <vertAlign val="superscript"/>
        <sz val="11"/>
        <color theme="1"/>
        <rFont val="Calibri"/>
        <family val="2"/>
        <scheme val="minor"/>
      </rPr>
      <t>-6</t>
    </r>
  </si>
  <si>
    <r>
      <t>5.332×10</t>
    </r>
    <r>
      <rPr>
        <vertAlign val="superscript"/>
        <sz val="11"/>
        <color theme="1"/>
        <rFont val="Calibri"/>
        <family val="2"/>
        <scheme val="minor"/>
      </rPr>
      <t>-8</t>
    </r>
  </si>
  <si>
    <r>
      <t>1.134×10</t>
    </r>
    <r>
      <rPr>
        <vertAlign val="superscript"/>
        <sz val="11"/>
        <color theme="1"/>
        <rFont val="Calibri"/>
        <family val="2"/>
        <scheme val="minor"/>
      </rPr>
      <t>-7</t>
    </r>
  </si>
  <si>
    <r>
      <t>5.959×10</t>
    </r>
    <r>
      <rPr>
        <vertAlign val="superscript"/>
        <sz val="11"/>
        <color theme="1"/>
        <rFont val="Calibri"/>
        <family val="2"/>
        <scheme val="minor"/>
      </rPr>
      <t>-7</t>
    </r>
  </si>
  <si>
    <r>
      <t>5.585×10</t>
    </r>
    <r>
      <rPr>
        <vertAlign val="superscript"/>
        <sz val="11"/>
        <color theme="1"/>
        <rFont val="Calibri"/>
        <family val="2"/>
        <scheme val="minor"/>
      </rPr>
      <t>-4</t>
    </r>
  </si>
  <si>
    <r>
      <t>9.557×10</t>
    </r>
    <r>
      <rPr>
        <vertAlign val="superscript"/>
        <sz val="11"/>
        <color theme="1"/>
        <rFont val="Calibri"/>
        <family val="2"/>
        <scheme val="minor"/>
      </rPr>
      <t>-14</t>
    </r>
  </si>
  <si>
    <r>
      <t>2.811×10</t>
    </r>
    <r>
      <rPr>
        <vertAlign val="superscript"/>
        <sz val="11"/>
        <color theme="1"/>
        <rFont val="Calibri"/>
        <family val="2"/>
        <scheme val="minor"/>
      </rPr>
      <t>-18</t>
    </r>
  </si>
  <si>
    <r>
      <t>2.240×10</t>
    </r>
    <r>
      <rPr>
        <vertAlign val="superscript"/>
        <sz val="11"/>
        <color theme="1"/>
        <rFont val="Calibri"/>
        <family val="2"/>
        <scheme val="minor"/>
      </rPr>
      <t>-17</t>
    </r>
  </si>
  <si>
    <r>
      <t>2.020×10</t>
    </r>
    <r>
      <rPr>
        <vertAlign val="superscript"/>
        <sz val="11"/>
        <color theme="1"/>
        <rFont val="Calibri"/>
        <family val="2"/>
        <scheme val="minor"/>
      </rPr>
      <t>-15</t>
    </r>
  </si>
  <si>
    <t>Sex Repeated Measures ANOVA FCR SmO2 entire set</t>
  </si>
  <si>
    <r>
      <t>4.802×10</t>
    </r>
    <r>
      <rPr>
        <vertAlign val="superscript"/>
        <sz val="11"/>
        <color theme="1"/>
        <rFont val="Calibri"/>
        <family val="2"/>
        <scheme val="minor"/>
      </rPr>
      <t>-17</t>
    </r>
  </si>
  <si>
    <r>
      <t>6.966×10</t>
    </r>
    <r>
      <rPr>
        <vertAlign val="superscript"/>
        <sz val="11"/>
        <color theme="1"/>
        <rFont val="Calibri"/>
        <family val="2"/>
        <scheme val="minor"/>
      </rPr>
      <t>-8</t>
    </r>
  </si>
  <si>
    <r>
      <t>7.535×10</t>
    </r>
    <r>
      <rPr>
        <vertAlign val="superscript"/>
        <sz val="11"/>
        <color theme="1"/>
        <rFont val="Calibri"/>
        <family val="2"/>
        <scheme val="minor"/>
      </rPr>
      <t>-4</t>
    </r>
  </si>
  <si>
    <r>
      <t>1.406×10</t>
    </r>
    <r>
      <rPr>
        <vertAlign val="superscript"/>
        <sz val="11"/>
        <color theme="1"/>
        <rFont val="Calibri"/>
        <family val="2"/>
        <scheme val="minor"/>
      </rPr>
      <t>-10</t>
    </r>
  </si>
  <si>
    <r>
      <t>2.289×10</t>
    </r>
    <r>
      <rPr>
        <vertAlign val="superscript"/>
        <sz val="11"/>
        <color theme="1"/>
        <rFont val="Calibri"/>
        <family val="2"/>
        <scheme val="minor"/>
      </rPr>
      <t>-4</t>
    </r>
  </si>
  <si>
    <r>
      <t>1.747×10</t>
    </r>
    <r>
      <rPr>
        <vertAlign val="superscript"/>
        <sz val="11"/>
        <color theme="1"/>
        <rFont val="Calibri"/>
        <family val="2"/>
        <scheme val="minor"/>
      </rPr>
      <t>-7</t>
    </r>
  </si>
  <si>
    <r>
      <t>9.142×10</t>
    </r>
    <r>
      <rPr>
        <vertAlign val="superscript"/>
        <sz val="11"/>
        <color theme="1"/>
        <rFont val="Calibri"/>
        <family val="2"/>
        <scheme val="minor"/>
      </rPr>
      <t>-7</t>
    </r>
  </si>
  <si>
    <r>
      <t>1.425×10</t>
    </r>
    <r>
      <rPr>
        <vertAlign val="superscript"/>
        <sz val="11"/>
        <color theme="1"/>
        <rFont val="Calibri"/>
        <family val="2"/>
        <scheme val="minor"/>
      </rPr>
      <t>-7</t>
    </r>
  </si>
  <si>
    <r>
      <t>4.599×10</t>
    </r>
    <r>
      <rPr>
        <vertAlign val="superscript"/>
        <sz val="11"/>
        <color theme="1"/>
        <rFont val="Calibri"/>
        <family val="2"/>
        <scheme val="minor"/>
      </rPr>
      <t>-6</t>
    </r>
  </si>
  <si>
    <r>
      <t>1.170×10</t>
    </r>
    <r>
      <rPr>
        <vertAlign val="superscript"/>
        <sz val="11"/>
        <color theme="1"/>
        <rFont val="Calibri"/>
        <family val="2"/>
        <scheme val="minor"/>
      </rPr>
      <t>-7</t>
    </r>
  </si>
  <si>
    <r>
      <t>2.862×10</t>
    </r>
    <r>
      <rPr>
        <vertAlign val="superscript"/>
        <sz val="11"/>
        <color theme="1"/>
        <rFont val="Calibri"/>
        <family val="2"/>
        <scheme val="minor"/>
      </rPr>
      <t>-7</t>
    </r>
  </si>
  <si>
    <r>
      <t>2.156×10</t>
    </r>
    <r>
      <rPr>
        <vertAlign val="superscript"/>
        <sz val="11"/>
        <color theme="1"/>
        <rFont val="Calibri"/>
        <family val="2"/>
        <scheme val="minor"/>
      </rPr>
      <t>-6</t>
    </r>
  </si>
  <si>
    <r>
      <t>5.219×10</t>
    </r>
    <r>
      <rPr>
        <vertAlign val="superscript"/>
        <sz val="11"/>
        <color theme="1"/>
        <rFont val="Calibri"/>
        <family val="2"/>
        <scheme val="minor"/>
      </rPr>
      <t>-4</t>
    </r>
  </si>
  <si>
    <r>
      <t>7.199×10</t>
    </r>
    <r>
      <rPr>
        <vertAlign val="superscript"/>
        <sz val="11"/>
        <color theme="1"/>
        <rFont val="Calibri"/>
        <family val="2"/>
        <scheme val="minor"/>
      </rPr>
      <t>-13</t>
    </r>
  </si>
  <si>
    <r>
      <t>3.655×10</t>
    </r>
    <r>
      <rPr>
        <vertAlign val="superscript"/>
        <sz val="11"/>
        <color theme="1"/>
        <rFont val="Calibri"/>
        <family val="2"/>
        <scheme val="minor"/>
      </rPr>
      <t>-17</t>
    </r>
  </si>
  <si>
    <r>
      <t>4.241×10</t>
    </r>
    <r>
      <rPr>
        <vertAlign val="superscript"/>
        <sz val="11"/>
        <color theme="1"/>
        <rFont val="Calibri"/>
        <family val="2"/>
        <scheme val="minor"/>
      </rPr>
      <t>-16</t>
    </r>
  </si>
  <si>
    <r>
      <t>9.730×10</t>
    </r>
    <r>
      <rPr>
        <vertAlign val="superscript"/>
        <sz val="11"/>
        <color theme="1"/>
        <rFont val="Calibri"/>
        <family val="2"/>
        <scheme val="minor"/>
      </rPr>
      <t>-14</t>
    </r>
  </si>
  <si>
    <t>Repeated Measures ANOVA VL SmO2 10s</t>
  </si>
  <si>
    <r>
      <t>3.959×10</t>
    </r>
    <r>
      <rPr>
        <vertAlign val="superscript"/>
        <sz val="11"/>
        <color theme="1"/>
        <rFont val="Calibri"/>
        <family val="2"/>
        <scheme val="minor"/>
      </rPr>
      <t>-33</t>
    </r>
  </si>
  <si>
    <r>
      <t>5.266×10</t>
    </r>
    <r>
      <rPr>
        <vertAlign val="superscript"/>
        <sz val="11"/>
        <color theme="1"/>
        <rFont val="Calibri"/>
        <family val="2"/>
        <scheme val="minor"/>
      </rPr>
      <t>-15</t>
    </r>
  </si>
  <si>
    <r>
      <t>8.062×10</t>
    </r>
    <r>
      <rPr>
        <vertAlign val="superscript"/>
        <sz val="11"/>
        <color theme="1"/>
        <rFont val="Calibri"/>
        <family val="2"/>
        <scheme val="minor"/>
      </rPr>
      <t>-14</t>
    </r>
  </si>
  <si>
    <r>
      <t>3.470×10</t>
    </r>
    <r>
      <rPr>
        <vertAlign val="superscript"/>
        <sz val="11"/>
        <color theme="1"/>
        <rFont val="Calibri"/>
        <family val="2"/>
        <scheme val="minor"/>
      </rPr>
      <t>-7</t>
    </r>
  </si>
  <si>
    <t>Set1</t>
  </si>
  <si>
    <r>
      <t>4.023×10</t>
    </r>
    <r>
      <rPr>
        <vertAlign val="superscript"/>
        <sz val="11"/>
        <color theme="1"/>
        <rFont val="Calibri"/>
        <family val="2"/>
        <scheme val="minor"/>
      </rPr>
      <t>-26</t>
    </r>
  </si>
  <si>
    <t>Set2</t>
  </si>
  <si>
    <r>
      <t>2.998×10</t>
    </r>
    <r>
      <rPr>
        <vertAlign val="superscript"/>
        <sz val="11"/>
        <color theme="1"/>
        <rFont val="Calibri"/>
        <family val="2"/>
        <scheme val="minor"/>
      </rPr>
      <t>-27</t>
    </r>
  </si>
  <si>
    <t>Set3</t>
  </si>
  <si>
    <r>
      <t>3.030×10</t>
    </r>
    <r>
      <rPr>
        <vertAlign val="superscript"/>
        <sz val="11"/>
        <color theme="1"/>
        <rFont val="Calibri"/>
        <family val="2"/>
        <scheme val="minor"/>
      </rPr>
      <t>-28</t>
    </r>
  </si>
  <si>
    <t>Set4</t>
  </si>
  <si>
    <r>
      <t>8.057×10</t>
    </r>
    <r>
      <rPr>
        <vertAlign val="superscript"/>
        <sz val="11"/>
        <color theme="1"/>
        <rFont val="Calibri"/>
        <family val="2"/>
        <scheme val="minor"/>
      </rPr>
      <t>-28</t>
    </r>
  </si>
  <si>
    <r>
      <t>Note.</t>
    </r>
    <r>
      <rPr>
        <sz val="11"/>
        <color theme="1"/>
        <rFont val="Calibri"/>
        <family val="2"/>
        <scheme val="minor"/>
      </rPr>
      <t xml:space="preserve">  P-value adjusted for comparing a family of 10</t>
    </r>
  </si>
  <si>
    <t>Sex Repeated Measures ANOVA VL SmO2 10s</t>
  </si>
  <si>
    <r>
      <t>2.656×10</t>
    </r>
    <r>
      <rPr>
        <vertAlign val="superscript"/>
        <sz val="11"/>
        <color theme="1"/>
        <rFont val="Calibri"/>
        <family val="2"/>
        <scheme val="minor"/>
      </rPr>
      <t>-33</t>
    </r>
  </si>
  <si>
    <r>
      <t>1.975×10</t>
    </r>
    <r>
      <rPr>
        <vertAlign val="superscript"/>
        <sz val="11"/>
        <color theme="1"/>
        <rFont val="Calibri"/>
        <family val="2"/>
        <scheme val="minor"/>
      </rPr>
      <t>-15</t>
    </r>
  </si>
  <si>
    <r>
      <t>3.820×10</t>
    </r>
    <r>
      <rPr>
        <vertAlign val="superscript"/>
        <sz val="11"/>
        <color theme="1"/>
        <rFont val="Calibri"/>
        <family val="2"/>
        <scheme val="minor"/>
      </rPr>
      <t>-13</t>
    </r>
  </si>
  <si>
    <r>
      <t>7.139×10</t>
    </r>
    <r>
      <rPr>
        <vertAlign val="superscript"/>
        <sz val="11"/>
        <color theme="1"/>
        <rFont val="Calibri"/>
        <family val="2"/>
        <scheme val="minor"/>
      </rPr>
      <t>-7</t>
    </r>
  </si>
  <si>
    <r>
      <t>3.504×10</t>
    </r>
    <r>
      <rPr>
        <vertAlign val="superscript"/>
        <sz val="11"/>
        <color theme="1"/>
        <rFont val="Calibri"/>
        <family val="2"/>
        <scheme val="minor"/>
      </rPr>
      <t>-26</t>
    </r>
  </si>
  <si>
    <r>
      <t>2.270×10</t>
    </r>
    <r>
      <rPr>
        <vertAlign val="superscript"/>
        <sz val="11"/>
        <color theme="1"/>
        <rFont val="Calibri"/>
        <family val="2"/>
        <scheme val="minor"/>
      </rPr>
      <t>-27</t>
    </r>
  </si>
  <si>
    <r>
      <t>1.003×10</t>
    </r>
    <r>
      <rPr>
        <vertAlign val="superscript"/>
        <sz val="11"/>
        <color theme="1"/>
        <rFont val="Calibri"/>
        <family val="2"/>
        <scheme val="minor"/>
      </rPr>
      <t>-28</t>
    </r>
  </si>
  <si>
    <r>
      <t>2.586×10</t>
    </r>
    <r>
      <rPr>
        <vertAlign val="superscript"/>
        <sz val="11"/>
        <color theme="1"/>
        <rFont val="Calibri"/>
        <family val="2"/>
        <scheme val="minor"/>
      </rPr>
      <t>-28</t>
    </r>
  </si>
  <si>
    <t>Sex (0=Female, 1=Male)0, Base</t>
  </si>
  <si>
    <t>Sex (0=Female, 1=Male)1, Base</t>
  </si>
  <si>
    <t>Sex (0=Female, 1=Male)0, Set1</t>
  </si>
  <si>
    <r>
      <t>6.246×10</t>
    </r>
    <r>
      <rPr>
        <vertAlign val="superscript"/>
        <sz val="11"/>
        <color theme="1"/>
        <rFont val="Calibri"/>
        <family val="2"/>
        <scheme val="minor"/>
      </rPr>
      <t>-10</t>
    </r>
  </si>
  <si>
    <t>Sex (0=Female, 1=Male)1, Set1</t>
  </si>
  <si>
    <r>
      <t>4.480×10</t>
    </r>
    <r>
      <rPr>
        <vertAlign val="superscript"/>
        <sz val="11"/>
        <color theme="1"/>
        <rFont val="Calibri"/>
        <family val="2"/>
        <scheme val="minor"/>
      </rPr>
      <t>-6</t>
    </r>
  </si>
  <si>
    <t>Sex (0=Female, 1=Male)0, Set2</t>
  </si>
  <si>
    <r>
      <t>5.197×10</t>
    </r>
    <r>
      <rPr>
        <vertAlign val="superscript"/>
        <sz val="11"/>
        <color theme="1"/>
        <rFont val="Calibri"/>
        <family val="2"/>
        <scheme val="minor"/>
      </rPr>
      <t>-11</t>
    </r>
  </si>
  <si>
    <t>Sex (0=Female, 1=Male)1, Set2</t>
  </si>
  <si>
    <r>
      <t>2.891×10</t>
    </r>
    <r>
      <rPr>
        <vertAlign val="superscript"/>
        <sz val="11"/>
        <color theme="1"/>
        <rFont val="Calibri"/>
        <family val="2"/>
        <scheme val="minor"/>
      </rPr>
      <t>-6</t>
    </r>
  </si>
  <si>
    <t>Sex (0=Female, 1=Male)0, Set3</t>
  </si>
  <si>
    <r>
      <t>1.139×10</t>
    </r>
    <r>
      <rPr>
        <vertAlign val="superscript"/>
        <sz val="11"/>
        <color theme="1"/>
        <rFont val="Calibri"/>
        <family val="2"/>
        <scheme val="minor"/>
      </rPr>
      <t>-13</t>
    </r>
  </si>
  <si>
    <t>Sex (0=Female, 1=Male)1, Set3</t>
  </si>
  <si>
    <r>
      <t>4.110×10</t>
    </r>
    <r>
      <rPr>
        <vertAlign val="superscript"/>
        <sz val="11"/>
        <color theme="1"/>
        <rFont val="Calibri"/>
        <family val="2"/>
        <scheme val="minor"/>
      </rPr>
      <t>-6</t>
    </r>
  </si>
  <si>
    <t>Sex (0=Female, 1=Male)0, Set4</t>
  </si>
  <si>
    <r>
      <t>2.000×10</t>
    </r>
    <r>
      <rPr>
        <vertAlign val="superscript"/>
        <sz val="11"/>
        <color theme="1"/>
        <rFont val="Calibri"/>
        <family val="2"/>
        <scheme val="minor"/>
      </rPr>
      <t>-13</t>
    </r>
  </si>
  <si>
    <t>Sex (0=Female, 1=Male)1, Set4</t>
  </si>
  <si>
    <r>
      <t>5.261×10</t>
    </r>
    <r>
      <rPr>
        <vertAlign val="superscript"/>
        <sz val="11"/>
        <color theme="1"/>
        <rFont val="Calibri"/>
        <family val="2"/>
        <scheme val="minor"/>
      </rPr>
      <t>-6</t>
    </r>
  </si>
  <si>
    <r>
      <t>1.845×10</t>
    </r>
    <r>
      <rPr>
        <vertAlign val="superscript"/>
        <sz val="11"/>
        <color theme="1"/>
        <rFont val="Calibri"/>
        <family val="2"/>
        <scheme val="minor"/>
      </rPr>
      <t>-24</t>
    </r>
  </si>
  <si>
    <r>
      <t>3.350×10</t>
    </r>
    <r>
      <rPr>
        <vertAlign val="superscript"/>
        <sz val="11"/>
        <color theme="1"/>
        <rFont val="Calibri"/>
        <family val="2"/>
        <scheme val="minor"/>
      </rPr>
      <t>-25</t>
    </r>
  </si>
  <si>
    <r>
      <t>1.318×10</t>
    </r>
    <r>
      <rPr>
        <vertAlign val="superscript"/>
        <sz val="11"/>
        <color theme="1"/>
        <rFont val="Calibri"/>
        <family val="2"/>
        <scheme val="minor"/>
      </rPr>
      <t>-24</t>
    </r>
  </si>
  <si>
    <r>
      <t>3.457×10</t>
    </r>
    <r>
      <rPr>
        <vertAlign val="superscript"/>
        <sz val="11"/>
        <color theme="1"/>
        <rFont val="Calibri"/>
        <family val="2"/>
        <scheme val="minor"/>
      </rPr>
      <t>-24</t>
    </r>
  </si>
  <si>
    <t>Repeated Measures ANOVA VL SmO2 entire set</t>
  </si>
  <si>
    <r>
      <t>1.983×10</t>
    </r>
    <r>
      <rPr>
        <vertAlign val="superscript"/>
        <sz val="11"/>
        <color theme="1"/>
        <rFont val="Calibri"/>
        <family val="2"/>
        <scheme val="minor"/>
      </rPr>
      <t>-34</t>
    </r>
  </si>
  <si>
    <r>
      <t>9.729×10</t>
    </r>
    <r>
      <rPr>
        <vertAlign val="superscript"/>
        <sz val="11"/>
        <color theme="1"/>
        <rFont val="Calibri"/>
        <family val="2"/>
        <scheme val="minor"/>
      </rPr>
      <t>-17</t>
    </r>
  </si>
  <si>
    <r>
      <t>1.871×10</t>
    </r>
    <r>
      <rPr>
        <vertAlign val="superscript"/>
        <sz val="11"/>
        <color theme="1"/>
        <rFont val="Calibri"/>
        <family val="2"/>
        <scheme val="minor"/>
      </rPr>
      <t>-12</t>
    </r>
  </si>
  <si>
    <r>
      <t>1.007×10</t>
    </r>
    <r>
      <rPr>
        <vertAlign val="superscript"/>
        <sz val="11"/>
        <color theme="1"/>
        <rFont val="Calibri"/>
        <family val="2"/>
        <scheme val="minor"/>
      </rPr>
      <t>-6</t>
    </r>
  </si>
  <si>
    <r>
      <t>7.274×10</t>
    </r>
    <r>
      <rPr>
        <vertAlign val="superscript"/>
        <sz val="11"/>
        <color theme="1"/>
        <rFont val="Calibri"/>
        <family val="2"/>
        <scheme val="minor"/>
      </rPr>
      <t>-30</t>
    </r>
  </si>
  <si>
    <r>
      <t>9.000×10</t>
    </r>
    <r>
      <rPr>
        <vertAlign val="superscript"/>
        <sz val="11"/>
        <color theme="1"/>
        <rFont val="Calibri"/>
        <family val="2"/>
        <scheme val="minor"/>
      </rPr>
      <t>-28</t>
    </r>
  </si>
  <si>
    <r>
      <t>2.202×10</t>
    </r>
    <r>
      <rPr>
        <vertAlign val="superscript"/>
        <sz val="11"/>
        <color theme="1"/>
        <rFont val="Calibri"/>
        <family val="2"/>
        <scheme val="minor"/>
      </rPr>
      <t>-28</t>
    </r>
  </si>
  <si>
    <r>
      <t>3.696×10</t>
    </r>
    <r>
      <rPr>
        <vertAlign val="superscript"/>
        <sz val="11"/>
        <color theme="1"/>
        <rFont val="Calibri"/>
        <family val="2"/>
        <scheme val="minor"/>
      </rPr>
      <t>-28</t>
    </r>
  </si>
  <si>
    <r>
      <t>Note.</t>
    </r>
    <r>
      <rPr>
        <sz val="11"/>
        <color theme="1"/>
        <rFont val="Calibri"/>
        <family val="2"/>
        <scheme val="minor"/>
      </rPr>
      <t xml:space="preserve">  Results are averaged over the levels of: Time</t>
    </r>
  </si>
  <si>
    <t>Sex Repeated Measures ANOVA VL SmO2 entire set</t>
  </si>
  <si>
    <r>
      <t>1.776×10</t>
    </r>
    <r>
      <rPr>
        <vertAlign val="superscript"/>
        <sz val="11"/>
        <color theme="1"/>
        <rFont val="Calibri"/>
        <family val="2"/>
        <scheme val="minor"/>
      </rPr>
      <t>-35</t>
    </r>
  </si>
  <si>
    <r>
      <t>1.263×10</t>
    </r>
    <r>
      <rPr>
        <vertAlign val="superscript"/>
        <sz val="11"/>
        <color theme="1"/>
        <rFont val="Calibri"/>
        <family val="2"/>
        <scheme val="minor"/>
      </rPr>
      <t>-18</t>
    </r>
  </si>
  <si>
    <r>
      <t>1.282×10</t>
    </r>
    <r>
      <rPr>
        <vertAlign val="superscript"/>
        <sz val="11"/>
        <color theme="1"/>
        <rFont val="Calibri"/>
        <family val="2"/>
        <scheme val="minor"/>
      </rPr>
      <t>-4</t>
    </r>
  </si>
  <si>
    <r>
      <t>9.515×10</t>
    </r>
    <r>
      <rPr>
        <vertAlign val="superscript"/>
        <sz val="11"/>
        <color theme="1"/>
        <rFont val="Calibri"/>
        <family val="2"/>
        <scheme val="minor"/>
      </rPr>
      <t>-11</t>
    </r>
  </si>
  <si>
    <r>
      <t>7.572×10</t>
    </r>
    <r>
      <rPr>
        <vertAlign val="superscript"/>
        <sz val="11"/>
        <color theme="1"/>
        <rFont val="Calibri"/>
        <family val="2"/>
        <scheme val="minor"/>
      </rPr>
      <t>-7</t>
    </r>
  </si>
  <si>
    <r>
      <t>7.992×10</t>
    </r>
    <r>
      <rPr>
        <vertAlign val="superscript"/>
        <sz val="11"/>
        <color theme="1"/>
        <rFont val="Calibri"/>
        <family val="2"/>
        <scheme val="minor"/>
      </rPr>
      <t>-31</t>
    </r>
  </si>
  <si>
    <r>
      <t>9.708×10</t>
    </r>
    <r>
      <rPr>
        <vertAlign val="superscript"/>
        <sz val="11"/>
        <color theme="1"/>
        <rFont val="Calibri"/>
        <family val="2"/>
        <scheme val="minor"/>
      </rPr>
      <t>-29</t>
    </r>
  </si>
  <si>
    <r>
      <t>1.078×10</t>
    </r>
    <r>
      <rPr>
        <vertAlign val="superscript"/>
        <sz val="11"/>
        <color theme="1"/>
        <rFont val="Calibri"/>
        <family val="2"/>
        <scheme val="minor"/>
      </rPr>
      <t>-29</t>
    </r>
  </si>
  <si>
    <r>
      <t>1.714×10</t>
    </r>
    <r>
      <rPr>
        <vertAlign val="superscript"/>
        <sz val="11"/>
        <color theme="1"/>
        <rFont val="Calibri"/>
        <family val="2"/>
        <scheme val="minor"/>
      </rPr>
      <t>-29</t>
    </r>
  </si>
  <si>
    <r>
      <t>1.475×10</t>
    </r>
    <r>
      <rPr>
        <vertAlign val="superscript"/>
        <sz val="11"/>
        <color theme="1"/>
        <rFont val="Calibri"/>
        <family val="2"/>
        <scheme val="minor"/>
      </rPr>
      <t>-12</t>
    </r>
  </si>
  <si>
    <r>
      <t>6.384×10</t>
    </r>
    <r>
      <rPr>
        <vertAlign val="superscript"/>
        <sz val="11"/>
        <color theme="1"/>
        <rFont val="Calibri"/>
        <family val="2"/>
        <scheme val="minor"/>
      </rPr>
      <t>-6</t>
    </r>
  </si>
  <si>
    <r>
      <t>3.052×10</t>
    </r>
    <r>
      <rPr>
        <vertAlign val="superscript"/>
        <sz val="11"/>
        <color theme="1"/>
        <rFont val="Calibri"/>
        <family val="2"/>
        <scheme val="minor"/>
      </rPr>
      <t>-11</t>
    </r>
  </si>
  <si>
    <r>
      <t>1.833×10</t>
    </r>
    <r>
      <rPr>
        <vertAlign val="superscript"/>
        <sz val="11"/>
        <color theme="1"/>
        <rFont val="Calibri"/>
        <family val="2"/>
        <scheme val="minor"/>
      </rPr>
      <t>-5</t>
    </r>
  </si>
  <si>
    <r>
      <t>1.551×10</t>
    </r>
    <r>
      <rPr>
        <vertAlign val="superscript"/>
        <sz val="11"/>
        <color theme="1"/>
        <rFont val="Calibri"/>
        <family val="2"/>
        <scheme val="minor"/>
      </rPr>
      <t>-13</t>
    </r>
  </si>
  <si>
    <r>
      <t>2.785×10</t>
    </r>
    <r>
      <rPr>
        <vertAlign val="superscript"/>
        <sz val="11"/>
        <color theme="1"/>
        <rFont val="Calibri"/>
        <family val="2"/>
        <scheme val="minor"/>
      </rPr>
      <t>-5</t>
    </r>
  </si>
  <si>
    <r>
      <t>1.630×10</t>
    </r>
    <r>
      <rPr>
        <vertAlign val="superscript"/>
        <sz val="11"/>
        <color theme="1"/>
        <rFont val="Calibri"/>
        <family val="2"/>
        <scheme val="minor"/>
      </rPr>
      <t>-13</t>
    </r>
  </si>
  <si>
    <r>
      <t>3.266×10</t>
    </r>
    <r>
      <rPr>
        <vertAlign val="superscript"/>
        <sz val="11"/>
        <color theme="1"/>
        <rFont val="Calibri"/>
        <family val="2"/>
        <scheme val="minor"/>
      </rPr>
      <t>-5</t>
    </r>
  </si>
  <si>
    <r>
      <t>4.054×10</t>
    </r>
    <r>
      <rPr>
        <vertAlign val="superscript"/>
        <sz val="11"/>
        <color theme="1"/>
        <rFont val="Calibri"/>
        <family val="2"/>
        <scheme val="minor"/>
      </rPr>
      <t>-29</t>
    </r>
  </si>
  <si>
    <r>
      <t>3.940×10</t>
    </r>
    <r>
      <rPr>
        <vertAlign val="superscript"/>
        <sz val="11"/>
        <color theme="1"/>
        <rFont val="Calibri"/>
        <family val="2"/>
        <scheme val="minor"/>
      </rPr>
      <t>-27</t>
    </r>
  </si>
  <si>
    <r>
      <t>2.484×10</t>
    </r>
    <r>
      <rPr>
        <vertAlign val="superscript"/>
        <sz val="11"/>
        <color theme="1"/>
        <rFont val="Calibri"/>
        <family val="2"/>
        <scheme val="minor"/>
      </rPr>
      <t>-26</t>
    </r>
  </si>
  <si>
    <r>
      <t>5.028×10</t>
    </r>
    <r>
      <rPr>
        <vertAlign val="superscript"/>
        <sz val="11"/>
        <color theme="1"/>
        <rFont val="Calibri"/>
        <family val="2"/>
        <scheme val="minor"/>
      </rPr>
      <t>-26</t>
    </r>
  </si>
  <si>
    <t>Repeated Measures ANOVA FCR TH 10s</t>
  </si>
  <si>
    <r>
      <t>6.378×10</t>
    </r>
    <r>
      <rPr>
        <vertAlign val="superscript"/>
        <sz val="11"/>
        <color theme="1"/>
        <rFont val="Calibri"/>
        <family val="2"/>
        <scheme val="minor"/>
      </rPr>
      <t>-8</t>
    </r>
  </si>
  <si>
    <r>
      <t>3.098×10</t>
    </r>
    <r>
      <rPr>
        <vertAlign val="superscript"/>
        <sz val="11"/>
        <color theme="1"/>
        <rFont val="Calibri"/>
        <family val="2"/>
        <scheme val="minor"/>
      </rPr>
      <t>-4</t>
    </r>
  </si>
  <si>
    <r>
      <t>1.847×10</t>
    </r>
    <r>
      <rPr>
        <vertAlign val="superscript"/>
        <sz val="11"/>
        <color theme="1"/>
        <rFont val="Calibri"/>
        <family val="2"/>
        <scheme val="minor"/>
      </rPr>
      <t>-11</t>
    </r>
  </si>
  <si>
    <r>
      <t>2.543×10</t>
    </r>
    <r>
      <rPr>
        <vertAlign val="superscript"/>
        <sz val="11"/>
        <color theme="1"/>
        <rFont val="Calibri"/>
        <family val="2"/>
        <scheme val="minor"/>
      </rPr>
      <t>-8</t>
    </r>
  </si>
  <si>
    <r>
      <t>1.320×10</t>
    </r>
    <r>
      <rPr>
        <vertAlign val="superscript"/>
        <sz val="11"/>
        <color theme="1"/>
        <rFont val="Calibri"/>
        <family val="2"/>
        <scheme val="minor"/>
      </rPr>
      <t>-5</t>
    </r>
  </si>
  <si>
    <r>
      <t>4.498×10</t>
    </r>
    <r>
      <rPr>
        <vertAlign val="superscript"/>
        <sz val="11"/>
        <color theme="1"/>
        <rFont val="Calibri"/>
        <family val="2"/>
        <scheme val="minor"/>
      </rPr>
      <t>-7</t>
    </r>
  </si>
  <si>
    <r>
      <t>4.374×10</t>
    </r>
    <r>
      <rPr>
        <vertAlign val="superscript"/>
        <sz val="11"/>
        <color theme="1"/>
        <rFont val="Calibri"/>
        <family val="2"/>
        <scheme val="minor"/>
      </rPr>
      <t>-6</t>
    </r>
  </si>
  <si>
    <r>
      <t>1.051×10</t>
    </r>
    <r>
      <rPr>
        <vertAlign val="superscript"/>
        <sz val="11"/>
        <color theme="1"/>
        <rFont val="Calibri"/>
        <family val="2"/>
        <scheme val="minor"/>
      </rPr>
      <t>-5</t>
    </r>
  </si>
  <si>
    <t>Sex Repeated Measures ANOVA FCR TH 10s</t>
  </si>
  <si>
    <r>
      <t>8.534×10</t>
    </r>
    <r>
      <rPr>
        <vertAlign val="superscript"/>
        <sz val="11"/>
        <color theme="1"/>
        <rFont val="Calibri"/>
        <family val="2"/>
        <scheme val="minor"/>
      </rPr>
      <t>-8</t>
    </r>
  </si>
  <si>
    <r>
      <t>3.510×10</t>
    </r>
    <r>
      <rPr>
        <vertAlign val="superscript"/>
        <sz val="11"/>
        <color theme="1"/>
        <rFont val="Calibri"/>
        <family val="2"/>
        <scheme val="minor"/>
      </rPr>
      <t>-4</t>
    </r>
  </si>
  <si>
    <r>
      <t>6.521×10</t>
    </r>
    <r>
      <rPr>
        <vertAlign val="superscript"/>
        <sz val="11"/>
        <color theme="1"/>
        <rFont val="Calibri"/>
        <family val="2"/>
        <scheme val="minor"/>
      </rPr>
      <t>-11</t>
    </r>
  </si>
  <si>
    <r>
      <t>3.818×10</t>
    </r>
    <r>
      <rPr>
        <vertAlign val="superscript"/>
        <sz val="11"/>
        <color theme="1"/>
        <rFont val="Calibri"/>
        <family val="2"/>
        <scheme val="minor"/>
      </rPr>
      <t>-8</t>
    </r>
  </si>
  <si>
    <r>
      <t>1.735×10</t>
    </r>
    <r>
      <rPr>
        <vertAlign val="superscript"/>
        <sz val="11"/>
        <color theme="1"/>
        <rFont val="Calibri"/>
        <family val="2"/>
        <scheme val="minor"/>
      </rPr>
      <t>-5</t>
    </r>
  </si>
  <si>
    <r>
      <t>7.526×10</t>
    </r>
    <r>
      <rPr>
        <vertAlign val="superscript"/>
        <sz val="11"/>
        <color theme="1"/>
        <rFont val="Calibri"/>
        <family val="2"/>
        <scheme val="minor"/>
      </rPr>
      <t>-7</t>
    </r>
  </si>
  <si>
    <r>
      <t>3.671×10</t>
    </r>
    <r>
      <rPr>
        <vertAlign val="superscript"/>
        <sz val="11"/>
        <color theme="1"/>
        <rFont val="Calibri"/>
        <family val="2"/>
        <scheme val="minor"/>
      </rPr>
      <t>-6</t>
    </r>
  </si>
  <si>
    <r>
      <t>1.100×10</t>
    </r>
    <r>
      <rPr>
        <vertAlign val="superscript"/>
        <sz val="11"/>
        <color theme="1"/>
        <rFont val="Calibri"/>
        <family val="2"/>
        <scheme val="minor"/>
      </rPr>
      <t>-5</t>
    </r>
  </si>
  <si>
    <t>Repeated Measures ANOVA FCR TH Entire Set</t>
  </si>
  <si>
    <r>
      <t>1.641×10</t>
    </r>
    <r>
      <rPr>
        <vertAlign val="superscript"/>
        <sz val="11"/>
        <color theme="1"/>
        <rFont val="Calibri"/>
        <family val="2"/>
        <scheme val="minor"/>
      </rPr>
      <t>-16</t>
    </r>
  </si>
  <si>
    <r>
      <t>6.542×10</t>
    </r>
    <r>
      <rPr>
        <vertAlign val="superscript"/>
        <sz val="11"/>
        <color theme="1"/>
        <rFont val="Calibri"/>
        <family val="2"/>
        <scheme val="minor"/>
      </rPr>
      <t>-9</t>
    </r>
  </si>
  <si>
    <r>
      <t>6.775×10</t>
    </r>
    <r>
      <rPr>
        <vertAlign val="superscript"/>
        <sz val="11"/>
        <color theme="1"/>
        <rFont val="Calibri"/>
        <family val="2"/>
        <scheme val="minor"/>
      </rPr>
      <t>-4</t>
    </r>
  </si>
  <si>
    <r>
      <t>2.436×10</t>
    </r>
    <r>
      <rPr>
        <vertAlign val="superscript"/>
        <sz val="11"/>
        <color theme="1"/>
        <rFont val="Calibri"/>
        <family val="2"/>
        <scheme val="minor"/>
      </rPr>
      <t>-5</t>
    </r>
  </si>
  <si>
    <r>
      <t>1.832×10</t>
    </r>
    <r>
      <rPr>
        <vertAlign val="superscript"/>
        <sz val="11"/>
        <color theme="1"/>
        <rFont val="Calibri"/>
        <family val="2"/>
        <scheme val="minor"/>
      </rPr>
      <t>-8</t>
    </r>
  </si>
  <si>
    <r>
      <t>1.609×10</t>
    </r>
    <r>
      <rPr>
        <vertAlign val="superscript"/>
        <sz val="11"/>
        <color theme="1"/>
        <rFont val="Calibri"/>
        <family val="2"/>
        <scheme val="minor"/>
      </rPr>
      <t>-12</t>
    </r>
  </si>
  <si>
    <r>
      <t>4.844×10</t>
    </r>
    <r>
      <rPr>
        <vertAlign val="superscript"/>
        <sz val="11"/>
        <color theme="1"/>
        <rFont val="Calibri"/>
        <family val="2"/>
        <scheme val="minor"/>
      </rPr>
      <t>-14</t>
    </r>
  </si>
  <si>
    <r>
      <t>2.491×10</t>
    </r>
    <r>
      <rPr>
        <vertAlign val="superscript"/>
        <sz val="11"/>
        <color theme="1"/>
        <rFont val="Calibri"/>
        <family val="2"/>
        <scheme val="minor"/>
      </rPr>
      <t>-14</t>
    </r>
  </si>
  <si>
    <t>Sex Repeated Measures ANOVA FCR TH Entire Set</t>
  </si>
  <si>
    <r>
      <t>1.152×10</t>
    </r>
    <r>
      <rPr>
        <vertAlign val="superscript"/>
        <sz val="11"/>
        <color theme="1"/>
        <rFont val="Calibri"/>
        <family val="2"/>
        <scheme val="minor"/>
      </rPr>
      <t>-15</t>
    </r>
  </si>
  <si>
    <r>
      <t>3.058×10</t>
    </r>
    <r>
      <rPr>
        <vertAlign val="superscript"/>
        <sz val="11"/>
        <color theme="1"/>
        <rFont val="Calibri"/>
        <family val="2"/>
        <scheme val="minor"/>
      </rPr>
      <t>-8</t>
    </r>
  </si>
  <si>
    <r>
      <t>8.134×10</t>
    </r>
    <r>
      <rPr>
        <vertAlign val="superscript"/>
        <sz val="11"/>
        <color theme="1"/>
        <rFont val="Calibri"/>
        <family val="2"/>
        <scheme val="minor"/>
      </rPr>
      <t>-4</t>
    </r>
  </si>
  <si>
    <r>
      <t>2.185×10</t>
    </r>
    <r>
      <rPr>
        <vertAlign val="superscript"/>
        <sz val="11"/>
        <color theme="1"/>
        <rFont val="Calibri"/>
        <family val="2"/>
        <scheme val="minor"/>
      </rPr>
      <t>-5</t>
    </r>
  </si>
  <si>
    <r>
      <t>2.249×10</t>
    </r>
    <r>
      <rPr>
        <vertAlign val="superscript"/>
        <sz val="11"/>
        <color theme="1"/>
        <rFont val="Calibri"/>
        <family val="2"/>
        <scheme val="minor"/>
      </rPr>
      <t>-8</t>
    </r>
  </si>
  <si>
    <r>
      <t>5.281×10</t>
    </r>
    <r>
      <rPr>
        <vertAlign val="superscript"/>
        <sz val="11"/>
        <color theme="1"/>
        <rFont val="Calibri"/>
        <family val="2"/>
        <scheme val="minor"/>
      </rPr>
      <t>-12</t>
    </r>
  </si>
  <si>
    <r>
      <t>1.785×10</t>
    </r>
    <r>
      <rPr>
        <vertAlign val="superscript"/>
        <sz val="11"/>
        <color theme="1"/>
        <rFont val="Calibri"/>
        <family val="2"/>
        <scheme val="minor"/>
      </rPr>
      <t>-13</t>
    </r>
  </si>
  <si>
    <r>
      <t>1.863×10</t>
    </r>
    <r>
      <rPr>
        <vertAlign val="superscript"/>
        <sz val="11"/>
        <color theme="1"/>
        <rFont val="Calibri"/>
        <family val="2"/>
        <scheme val="minor"/>
      </rPr>
      <t>-13</t>
    </r>
  </si>
  <si>
    <r>
      <t>1.728×10</t>
    </r>
    <r>
      <rPr>
        <vertAlign val="superscript"/>
        <sz val="11"/>
        <color theme="1"/>
        <rFont val="Calibri"/>
        <family val="2"/>
        <scheme val="minor"/>
      </rPr>
      <t>-4</t>
    </r>
  </si>
  <si>
    <t>Repeated Measures ANOVA VL TH 10s</t>
  </si>
  <si>
    <r>
      <t>3.986×10</t>
    </r>
    <r>
      <rPr>
        <vertAlign val="superscript"/>
        <sz val="11"/>
        <color theme="1"/>
        <rFont val="Calibri"/>
        <family val="2"/>
        <scheme val="minor"/>
      </rPr>
      <t>-4</t>
    </r>
  </si>
  <si>
    <r>
      <t>1.162×10</t>
    </r>
    <r>
      <rPr>
        <vertAlign val="superscript"/>
        <sz val="11"/>
        <color theme="1"/>
        <rFont val="Calibri"/>
        <family val="2"/>
        <scheme val="minor"/>
      </rPr>
      <t>-14</t>
    </r>
  </si>
  <si>
    <r>
      <t>1.002×10</t>
    </r>
    <r>
      <rPr>
        <vertAlign val="superscript"/>
        <sz val="11"/>
        <color theme="1"/>
        <rFont val="Calibri"/>
        <family val="2"/>
        <scheme val="minor"/>
      </rPr>
      <t>-7</t>
    </r>
  </si>
  <si>
    <r>
      <t>2.083×10</t>
    </r>
    <r>
      <rPr>
        <vertAlign val="superscript"/>
        <sz val="11"/>
        <color theme="1"/>
        <rFont val="Calibri"/>
        <family val="2"/>
        <scheme val="minor"/>
      </rPr>
      <t>-5</t>
    </r>
  </si>
  <si>
    <r>
      <t>4.924×10</t>
    </r>
    <r>
      <rPr>
        <vertAlign val="superscript"/>
        <sz val="11"/>
        <color theme="1"/>
        <rFont val="Calibri"/>
        <family val="2"/>
        <scheme val="minor"/>
      </rPr>
      <t>-4</t>
    </r>
  </si>
  <si>
    <t>Sex Repeated Measures ANOVA VL TH 10s</t>
  </si>
  <si>
    <r>
      <t>1.492×10</t>
    </r>
    <r>
      <rPr>
        <vertAlign val="superscript"/>
        <sz val="11"/>
        <color theme="1"/>
        <rFont val="Calibri"/>
        <family val="2"/>
        <scheme val="minor"/>
      </rPr>
      <t>-4</t>
    </r>
  </si>
  <si>
    <r>
      <t>9.660×10</t>
    </r>
    <r>
      <rPr>
        <vertAlign val="superscript"/>
        <sz val="11"/>
        <color theme="1"/>
        <rFont val="Calibri"/>
        <family val="2"/>
        <scheme val="minor"/>
      </rPr>
      <t>-14</t>
    </r>
  </si>
  <si>
    <r>
      <t>1.076×10</t>
    </r>
    <r>
      <rPr>
        <vertAlign val="superscript"/>
        <sz val="11"/>
        <color theme="1"/>
        <rFont val="Calibri"/>
        <family val="2"/>
        <scheme val="minor"/>
      </rPr>
      <t>-7</t>
    </r>
  </si>
  <si>
    <t>Post Hoc Comparisons - Sex (0=Female, 1=Male)</t>
  </si>
  <si>
    <t>Sex (0=Female, 1=Male)0</t>
  </si>
  <si>
    <t>Sex (0=Female, 1=Male)1</t>
  </si>
  <si>
    <r>
      <t>Note.</t>
    </r>
    <r>
      <rPr>
        <sz val="11"/>
        <color theme="1"/>
        <rFont val="Calibri"/>
        <family val="2"/>
        <scheme val="minor"/>
      </rPr>
      <t xml:space="preserve">  Results are averaged over the levels of: Time, Condition</t>
    </r>
  </si>
  <si>
    <t>Repeated Measures ANOVA VL TH Entire Set</t>
  </si>
  <si>
    <r>
      <t>1.079×10</t>
    </r>
    <r>
      <rPr>
        <vertAlign val="superscript"/>
        <sz val="11"/>
        <color theme="1"/>
        <rFont val="Calibri"/>
        <family val="2"/>
        <scheme val="minor"/>
      </rPr>
      <t>-5</t>
    </r>
  </si>
  <si>
    <r>
      <t>9.025×10</t>
    </r>
    <r>
      <rPr>
        <vertAlign val="superscript"/>
        <sz val="11"/>
        <color theme="1"/>
        <rFont val="Calibri"/>
        <family val="2"/>
        <scheme val="minor"/>
      </rPr>
      <t>-4</t>
    </r>
  </si>
  <si>
    <r>
      <t>4.459×10</t>
    </r>
    <r>
      <rPr>
        <vertAlign val="superscript"/>
        <sz val="11"/>
        <color theme="1"/>
        <rFont val="Calibri"/>
        <family val="2"/>
        <scheme val="minor"/>
      </rPr>
      <t>-10</t>
    </r>
  </si>
  <si>
    <r>
      <t>4.155×10</t>
    </r>
    <r>
      <rPr>
        <vertAlign val="superscript"/>
        <sz val="11"/>
        <color theme="1"/>
        <rFont val="Calibri"/>
        <family val="2"/>
        <scheme val="minor"/>
      </rPr>
      <t>-10</t>
    </r>
  </si>
  <si>
    <r>
      <t>5.582×10</t>
    </r>
    <r>
      <rPr>
        <vertAlign val="superscript"/>
        <sz val="11"/>
        <color theme="1"/>
        <rFont val="Calibri"/>
        <family val="2"/>
        <scheme val="minor"/>
      </rPr>
      <t>-4</t>
    </r>
  </si>
  <si>
    <r>
      <t>3.499×10</t>
    </r>
    <r>
      <rPr>
        <vertAlign val="superscript"/>
        <sz val="11"/>
        <color theme="1"/>
        <rFont val="Calibri"/>
        <family val="2"/>
        <scheme val="minor"/>
      </rPr>
      <t>-5</t>
    </r>
  </si>
  <si>
    <r>
      <t>9.974×10</t>
    </r>
    <r>
      <rPr>
        <vertAlign val="superscript"/>
        <sz val="11"/>
        <color theme="1"/>
        <rFont val="Calibri"/>
        <family val="2"/>
        <scheme val="minor"/>
      </rPr>
      <t>-4</t>
    </r>
  </si>
  <si>
    <r>
      <t>6.614×10</t>
    </r>
    <r>
      <rPr>
        <vertAlign val="superscript"/>
        <sz val="11"/>
        <color theme="1"/>
        <rFont val="Calibri"/>
        <family val="2"/>
        <scheme val="minor"/>
      </rPr>
      <t>-5</t>
    </r>
  </si>
  <si>
    <t>Sex Repeated Measures ANOVA VL TH Entire Set</t>
  </si>
  <si>
    <r>
      <t>4.883×10</t>
    </r>
    <r>
      <rPr>
        <vertAlign val="superscript"/>
        <sz val="11"/>
        <color theme="1"/>
        <rFont val="Calibri"/>
        <family val="2"/>
        <scheme val="minor"/>
      </rPr>
      <t>-6</t>
    </r>
  </si>
  <si>
    <r>
      <t>7.281×10</t>
    </r>
    <r>
      <rPr>
        <vertAlign val="superscript"/>
        <sz val="11"/>
        <color theme="1"/>
        <rFont val="Calibri"/>
        <family val="2"/>
        <scheme val="minor"/>
      </rPr>
      <t>-4</t>
    </r>
  </si>
  <si>
    <r>
      <t>2.336×10</t>
    </r>
    <r>
      <rPr>
        <vertAlign val="superscript"/>
        <sz val="11"/>
        <color theme="1"/>
        <rFont val="Calibri"/>
        <family val="2"/>
        <scheme val="minor"/>
      </rPr>
      <t>-9</t>
    </r>
  </si>
  <si>
    <r>
      <t>2.514×10</t>
    </r>
    <r>
      <rPr>
        <vertAlign val="superscript"/>
        <sz val="11"/>
        <color theme="1"/>
        <rFont val="Calibri"/>
        <family val="2"/>
        <scheme val="minor"/>
      </rPr>
      <t>-10</t>
    </r>
  </si>
  <si>
    <r>
      <t>5.865×10</t>
    </r>
    <r>
      <rPr>
        <vertAlign val="superscript"/>
        <sz val="11"/>
        <color theme="1"/>
        <rFont val="Calibri"/>
        <family val="2"/>
        <scheme val="minor"/>
      </rPr>
      <t>-5</t>
    </r>
  </si>
  <si>
    <r>
      <t>5.425×10</t>
    </r>
    <r>
      <rPr>
        <vertAlign val="superscript"/>
        <sz val="11"/>
        <color theme="1"/>
        <rFont val="Calibri"/>
        <family val="2"/>
        <scheme val="minor"/>
      </rPr>
      <t>-4</t>
    </r>
  </si>
  <si>
    <r>
      <t>2.740×10</t>
    </r>
    <r>
      <rPr>
        <vertAlign val="superscript"/>
        <sz val="11"/>
        <color theme="1"/>
        <rFont val="Calibri"/>
        <family val="2"/>
        <scheme val="minor"/>
      </rPr>
      <t>-5</t>
    </r>
  </si>
  <si>
    <r>
      <t>9.415×10</t>
    </r>
    <r>
      <rPr>
        <vertAlign val="superscript"/>
        <sz val="11"/>
        <color theme="1"/>
        <rFont val="Calibri"/>
        <family val="2"/>
        <scheme val="minor"/>
      </rPr>
      <t>-4</t>
    </r>
  </si>
  <si>
    <t>Repeated Measures ANOVA FCR Baseline SMO2</t>
  </si>
  <si>
    <t>Sex Repeated Measures ANOVA FCR Baseline SMO2</t>
  </si>
  <si>
    <t>Repeated Measures ANOVA FCR Min SMO2</t>
  </si>
  <si>
    <r>
      <t>8.290×10</t>
    </r>
    <r>
      <rPr>
        <vertAlign val="superscript"/>
        <sz val="11"/>
        <color theme="1"/>
        <rFont val="Calibri"/>
        <family val="2"/>
        <scheme val="minor"/>
      </rPr>
      <t>-4</t>
    </r>
  </si>
  <si>
    <t>Sex Repeated Measures ANOVA FCR Min SMO2</t>
  </si>
  <si>
    <r>
      <t>8.319×10</t>
    </r>
    <r>
      <rPr>
        <vertAlign val="superscript"/>
        <sz val="11"/>
        <color theme="1"/>
        <rFont val="Calibri"/>
        <family val="2"/>
        <scheme val="minor"/>
      </rPr>
      <t>-4</t>
    </r>
  </si>
  <si>
    <r>
      <t>6.992×10</t>
    </r>
    <r>
      <rPr>
        <vertAlign val="superscript"/>
        <sz val="11"/>
        <color theme="1"/>
        <rFont val="Calibri"/>
        <family val="2"/>
        <scheme val="minor"/>
      </rPr>
      <t>-4</t>
    </r>
  </si>
  <si>
    <t>Repeated Measures ANOVA FCR Max SMO2</t>
  </si>
  <si>
    <t>Sex Repeated Measures ANOVA FCR Max SMO2</t>
  </si>
  <si>
    <t>Repeated Measures ANOVA VL Baseline SMO2</t>
  </si>
  <si>
    <r>
      <t>1.337×10</t>
    </r>
    <r>
      <rPr>
        <vertAlign val="superscript"/>
        <sz val="11"/>
        <color theme="1"/>
        <rFont val="Calibri"/>
        <family val="2"/>
        <scheme val="minor"/>
      </rPr>
      <t>-5</t>
    </r>
  </si>
  <si>
    <r>
      <t>9.033×10</t>
    </r>
    <r>
      <rPr>
        <vertAlign val="superscript"/>
        <sz val="11"/>
        <color theme="1"/>
        <rFont val="Calibri"/>
        <family val="2"/>
        <scheme val="minor"/>
      </rPr>
      <t>-4</t>
    </r>
  </si>
  <si>
    <t>Sex Repeated Measures ANOVA VL Baseline SMO2</t>
  </si>
  <si>
    <r>
      <t>2.058×10</t>
    </r>
    <r>
      <rPr>
        <vertAlign val="superscript"/>
        <sz val="11"/>
        <color theme="1"/>
        <rFont val="Calibri"/>
        <family val="2"/>
        <scheme val="minor"/>
      </rPr>
      <t>-5</t>
    </r>
  </si>
  <si>
    <t>Repeated Measures ANOVA VL Min SMO2</t>
  </si>
  <si>
    <t>Sex Repeated Measures ANOVA VL Min SMO2</t>
  </si>
  <si>
    <r>
      <t>1.710×10</t>
    </r>
    <r>
      <rPr>
        <vertAlign val="superscript"/>
        <sz val="11"/>
        <color theme="1"/>
        <rFont val="Calibri"/>
        <family val="2"/>
        <scheme val="minor"/>
      </rPr>
      <t>-4</t>
    </r>
  </si>
  <si>
    <r>
      <t>7.436×10</t>
    </r>
    <r>
      <rPr>
        <vertAlign val="superscript"/>
        <sz val="11"/>
        <color theme="1"/>
        <rFont val="Calibri"/>
        <family val="2"/>
        <scheme val="minor"/>
      </rPr>
      <t>-6</t>
    </r>
  </si>
  <si>
    <t>Repeated Measures ANOVA VL Max SMO2</t>
  </si>
  <si>
    <r>
      <t>5.519×10</t>
    </r>
    <r>
      <rPr>
        <vertAlign val="superscript"/>
        <sz val="11"/>
        <color theme="1"/>
        <rFont val="Calibri"/>
        <family val="2"/>
        <scheme val="minor"/>
      </rPr>
      <t>-4</t>
    </r>
  </si>
  <si>
    <t>Sex Repeated Measures ANOVA VL Max SMO2</t>
  </si>
  <si>
    <r>
      <t>2.535×10</t>
    </r>
    <r>
      <rPr>
        <vertAlign val="superscript"/>
        <sz val="11"/>
        <color theme="1"/>
        <rFont val="Calibri"/>
        <family val="2"/>
        <scheme val="minor"/>
      </rPr>
      <t>-4</t>
    </r>
  </si>
  <si>
    <t>Repeated Measures ANOVA Breathing Rate</t>
  </si>
  <si>
    <r>
      <t>1.219×10</t>
    </r>
    <r>
      <rPr>
        <vertAlign val="superscript"/>
        <sz val="11"/>
        <color theme="1"/>
        <rFont val="Calibri"/>
        <family val="2"/>
        <scheme val="minor"/>
      </rPr>
      <t>-6</t>
    </r>
  </si>
  <si>
    <r>
      <t>1.377×10</t>
    </r>
    <r>
      <rPr>
        <vertAlign val="superscript"/>
        <sz val="11"/>
        <color theme="1"/>
        <rFont val="Calibri"/>
        <family val="2"/>
        <scheme val="minor"/>
      </rPr>
      <t>-5</t>
    </r>
  </si>
  <si>
    <t>Pre-VOT, BFR</t>
  </si>
  <si>
    <t>5Min-Post, BFR</t>
  </si>
  <si>
    <r>
      <t>2.794×10</t>
    </r>
    <r>
      <rPr>
        <vertAlign val="superscript"/>
        <sz val="11"/>
        <color theme="1"/>
        <rFont val="Calibri"/>
        <family val="2"/>
        <scheme val="minor"/>
      </rPr>
      <t>-5</t>
    </r>
  </si>
  <si>
    <t>Post-VOT, BFR</t>
  </si>
  <si>
    <t>Pre-VOT, TRE</t>
  </si>
  <si>
    <t>5Min-Post, TRE</t>
  </si>
  <si>
    <r>
      <t>9.517×10</t>
    </r>
    <r>
      <rPr>
        <vertAlign val="superscript"/>
        <sz val="11"/>
        <color theme="1"/>
        <rFont val="Calibri"/>
        <family val="2"/>
        <scheme val="minor"/>
      </rPr>
      <t>-4</t>
    </r>
  </si>
  <si>
    <t>Post-VOT, TRE</t>
  </si>
  <si>
    <r>
      <t>2.627×10</t>
    </r>
    <r>
      <rPr>
        <vertAlign val="superscript"/>
        <sz val="11"/>
        <color theme="1"/>
        <rFont val="Calibri"/>
        <family val="2"/>
        <scheme val="minor"/>
      </rPr>
      <t>-4</t>
    </r>
  </si>
  <si>
    <r>
      <t>Note.</t>
    </r>
    <r>
      <rPr>
        <sz val="11"/>
        <color theme="1"/>
        <rFont val="Calibri"/>
        <family val="2"/>
        <scheme val="minor"/>
      </rPr>
      <t xml:space="preserve">  P-value adjusted for comparing a family of 15</t>
    </r>
  </si>
  <si>
    <t>Sex Repeated Measures ANOVA Breathing Rate</t>
  </si>
  <si>
    <r>
      <t>2.559×10</t>
    </r>
    <r>
      <rPr>
        <vertAlign val="superscript"/>
        <sz val="11"/>
        <color theme="1"/>
        <rFont val="Calibri"/>
        <family val="2"/>
        <scheme val="minor"/>
      </rPr>
      <t>-6</t>
    </r>
  </si>
  <si>
    <r>
      <t>2.759×10</t>
    </r>
    <r>
      <rPr>
        <vertAlign val="superscript"/>
        <sz val="11"/>
        <color theme="1"/>
        <rFont val="Calibri"/>
        <family val="2"/>
        <scheme val="minor"/>
      </rPr>
      <t>-5</t>
    </r>
  </si>
  <si>
    <t>Pre-VOT</t>
  </si>
  <si>
    <t>5Min-Post</t>
  </si>
  <si>
    <r>
      <t>4.096×10</t>
    </r>
    <r>
      <rPr>
        <vertAlign val="superscript"/>
        <sz val="11"/>
        <color theme="1"/>
        <rFont val="Calibri"/>
        <family val="2"/>
        <scheme val="minor"/>
      </rPr>
      <t>-6</t>
    </r>
  </si>
  <si>
    <t>Post-VOT</t>
  </si>
  <si>
    <r>
      <t>1.648×10</t>
    </r>
    <r>
      <rPr>
        <vertAlign val="superscript"/>
        <sz val="11"/>
        <color theme="1"/>
        <rFont val="Calibri"/>
        <family val="2"/>
        <scheme val="minor"/>
      </rPr>
      <t>-4</t>
    </r>
  </si>
  <si>
    <r>
      <t>Note.</t>
    </r>
    <r>
      <rPr>
        <sz val="11"/>
        <color theme="1"/>
        <rFont val="Calibri"/>
        <family val="2"/>
        <scheme val="minor"/>
      </rPr>
      <t xml:space="preserve">  P-value adjusted for comparing a family of 3</t>
    </r>
  </si>
  <si>
    <t>Repeated Measures ANOVA Heart Rate</t>
  </si>
  <si>
    <r>
      <t>1.464×10</t>
    </r>
    <r>
      <rPr>
        <vertAlign val="superscript"/>
        <sz val="11"/>
        <color theme="1"/>
        <rFont val="Calibri"/>
        <family val="2"/>
        <scheme val="minor"/>
      </rPr>
      <t>-18</t>
    </r>
  </si>
  <si>
    <r>
      <t>2.077×10</t>
    </r>
    <r>
      <rPr>
        <vertAlign val="superscript"/>
        <sz val="11"/>
        <color theme="1"/>
        <rFont val="Calibri"/>
        <family val="2"/>
        <scheme val="minor"/>
      </rPr>
      <t>-12</t>
    </r>
  </si>
  <si>
    <r>
      <t>2.264×10</t>
    </r>
    <r>
      <rPr>
        <vertAlign val="superscript"/>
        <sz val="11"/>
        <color theme="1"/>
        <rFont val="Calibri"/>
        <family val="2"/>
        <scheme val="minor"/>
      </rPr>
      <t>-5</t>
    </r>
  </si>
  <si>
    <r>
      <t>6.734×10</t>
    </r>
    <r>
      <rPr>
        <vertAlign val="superscript"/>
        <sz val="11"/>
        <color theme="1"/>
        <rFont val="Calibri"/>
        <family val="2"/>
        <scheme val="minor"/>
      </rPr>
      <t>-18</t>
    </r>
  </si>
  <si>
    <r>
      <t>1.029×10</t>
    </r>
    <r>
      <rPr>
        <vertAlign val="superscript"/>
        <sz val="11"/>
        <color theme="1"/>
        <rFont val="Calibri"/>
        <family val="2"/>
        <scheme val="minor"/>
      </rPr>
      <t>-14</t>
    </r>
  </si>
  <si>
    <t>Sex Repeated Measures ANOVA Heart Rate</t>
  </si>
  <si>
    <r>
      <t>1.684×10</t>
    </r>
    <r>
      <rPr>
        <vertAlign val="superscript"/>
        <sz val="11"/>
        <color theme="1"/>
        <rFont val="Calibri"/>
        <family val="2"/>
        <scheme val="minor"/>
      </rPr>
      <t>-19</t>
    </r>
  </si>
  <si>
    <r>
      <t>9.885×10</t>
    </r>
    <r>
      <rPr>
        <vertAlign val="superscript"/>
        <sz val="11"/>
        <color theme="1"/>
        <rFont val="Calibri"/>
        <family val="2"/>
        <scheme val="minor"/>
      </rPr>
      <t>-14</t>
    </r>
  </si>
  <si>
    <r>
      <t>4.632×10</t>
    </r>
    <r>
      <rPr>
        <vertAlign val="superscript"/>
        <sz val="11"/>
        <color theme="1"/>
        <rFont val="Calibri"/>
        <family val="2"/>
        <scheme val="minor"/>
      </rPr>
      <t>-4</t>
    </r>
  </si>
  <si>
    <r>
      <t>7.213×10</t>
    </r>
    <r>
      <rPr>
        <vertAlign val="superscript"/>
        <sz val="11"/>
        <color theme="1"/>
        <rFont val="Calibri"/>
        <family val="2"/>
        <scheme val="minor"/>
      </rPr>
      <t>-19</t>
    </r>
  </si>
  <si>
    <r>
      <t>1.318×10</t>
    </r>
    <r>
      <rPr>
        <vertAlign val="superscript"/>
        <sz val="11"/>
        <color theme="1"/>
        <rFont val="Calibri"/>
        <family val="2"/>
        <scheme val="minor"/>
      </rPr>
      <t>-15</t>
    </r>
  </si>
  <si>
    <t>Repeated Measures ANOVA SBP</t>
  </si>
  <si>
    <t>Sex Repeated Measures ANOVA SBP</t>
  </si>
  <si>
    <t>Repeated Measures ANOVA DBP</t>
  </si>
  <si>
    <t>Sex Repeated Measures ANOVA DBP</t>
  </si>
  <si>
    <t>List of links</t>
  </si>
  <si>
    <t>Full Data Set</t>
  </si>
  <si>
    <t>Click to return to</t>
  </si>
  <si>
    <t>Links</t>
  </si>
  <si>
    <t>Graph X Axis</t>
  </si>
  <si>
    <t>FCR SmO2 Slope 1 (%/s)</t>
  </si>
  <si>
    <t>VL SmO2 Slope 1 (%/s)</t>
  </si>
  <si>
    <t>FCR SmO2 Slope 2 1st 10s (%/s)</t>
  </si>
  <si>
    <t>VL SmO2 Slope 2 1st 10s (%/s)</t>
  </si>
  <si>
    <t>FCR SmO2 Set Final 10s (%)</t>
  </si>
  <si>
    <t>FCR SmO2 Entire Set (%)</t>
  </si>
  <si>
    <t>VL SmO2 Set Final 10s (%)</t>
  </si>
  <si>
    <t>VL SmO2 Entire Set (%)</t>
  </si>
  <si>
    <t>FCR TH Set Final 10s (g/dL)</t>
  </si>
  <si>
    <t>FCR TH Entire Set (g/dL)</t>
  </si>
  <si>
    <t>VL TH Set Final 10s (g/dL)</t>
  </si>
  <si>
    <t>VL TH Entire Set (g/dL)</t>
  </si>
  <si>
    <t>FCR Baseline SmO2 (%)</t>
  </si>
  <si>
    <t>FCR Minimum SmO2 (%)</t>
  </si>
  <si>
    <t>FCR Maximum SmO2 (%)</t>
  </si>
  <si>
    <t>VL Baseline SmO2 (%)</t>
  </si>
  <si>
    <t>VL Minimum SmO2 (%)</t>
  </si>
  <si>
    <t>VL Maximum SmO2 (%)</t>
  </si>
  <si>
    <t>Breathing Rate (bpm)</t>
  </si>
  <si>
    <t>Heart Rate (BPM)</t>
  </si>
  <si>
    <t>Systolic Blood Pressure (mmHg)</t>
  </si>
  <si>
    <t>Diastolic Blood Pressure (mmHg)</t>
  </si>
  <si>
    <t>Abbreviations List</t>
  </si>
  <si>
    <t>FCR</t>
  </si>
  <si>
    <t>VL</t>
  </si>
  <si>
    <r>
      <t>SmO</t>
    </r>
    <r>
      <rPr>
        <vertAlign val="subscript"/>
        <sz val="11"/>
        <color theme="1"/>
        <rFont val="Calibri"/>
        <family val="2"/>
        <scheme val="minor"/>
      </rPr>
      <t>2</t>
    </r>
  </si>
  <si>
    <t>Slope 1</t>
  </si>
  <si>
    <t>Slope 2</t>
  </si>
  <si>
    <t>TH</t>
  </si>
  <si>
    <t xml:space="preserve">flexor carpi radialis </t>
  </si>
  <si>
    <t xml:space="preserve">vastus lateralis </t>
  </si>
  <si>
    <t>skeletal muscle oxygen</t>
  </si>
  <si>
    <t>total heme</t>
  </si>
  <si>
    <r>
      <t>the slope during the decrease in SmO</t>
    </r>
    <r>
      <rPr>
        <vertAlign val="subscript"/>
        <sz val="11"/>
        <color theme="1"/>
        <rFont val="Calibri"/>
        <family val="2"/>
        <scheme val="minor"/>
      </rPr>
      <t>2</t>
    </r>
    <r>
      <rPr>
        <sz val="11"/>
        <color theme="1"/>
        <rFont val="Calibri"/>
        <family val="2"/>
        <scheme val="minor"/>
      </rPr>
      <t xml:space="preserve"> during a period of vascular occlusion </t>
    </r>
  </si>
  <si>
    <r>
      <t>the slope during the increase in SmO</t>
    </r>
    <r>
      <rPr>
        <vertAlign val="subscript"/>
        <sz val="11"/>
        <color theme="1"/>
        <rFont val="Calibri"/>
        <family val="2"/>
        <scheme val="minor"/>
      </rPr>
      <t>2</t>
    </r>
    <r>
      <rPr>
        <sz val="11"/>
        <color theme="1"/>
        <rFont val="Calibri"/>
        <family val="2"/>
        <scheme val="minor"/>
      </rPr>
      <t xml:space="preserve"> immediately following the end of a period of vascular occlusion </t>
    </r>
  </si>
  <si>
    <t>Authors:</t>
  </si>
  <si>
    <t>Michael R. Perlet (1), Peter A. Hosick (1), Nicholas Licameli (2), Evan L. Matthews (1).
(1) Montclair State University, Department of Exercise Science and Physical Education, Montclair, NJ, USA
(2) Strength Together, Inc., Nutley, NJ, USA</t>
  </si>
  <si>
    <t>Corresponding Author:</t>
  </si>
  <si>
    <r>
      <t xml:space="preserve">Statitics </t>
    </r>
    <r>
      <rPr>
        <sz val="11"/>
        <color theme="1"/>
        <rFont val="Calibri"/>
        <family val="2"/>
      </rPr>
      <t>↓</t>
    </r>
  </si>
  <si>
    <t>Graphs →→</t>
  </si>
  <si>
    <t>Data →</t>
  </si>
  <si>
    <t>Red Equipment Error</t>
  </si>
  <si>
    <t xml:space="preserve">Evan L. Matthews, PhD 
Montclair State University 
1 Normal Avenue 
Montclair, NJ 07043 USA 
Phone: (973) 655-3948 
Fax: (973) 655-5461 
Email: matthewse@montclair.edu 
ORCiD: http://orcid.org/0000-0001-5499-2429 </t>
  </si>
  <si>
    <t>Sex (0=Female, 1=Male)0, Pre-VOT</t>
  </si>
  <si>
    <t>Sex (0=Female, 1=Male)1, Pre-VOT</t>
  </si>
  <si>
    <t>Sex (0=Female, 1=Male)0, 5Min-Post</t>
  </si>
  <si>
    <r>
      <t>8.754×10</t>
    </r>
    <r>
      <rPr>
        <vertAlign val="superscript"/>
        <sz val="11"/>
        <color theme="1"/>
        <rFont val="Calibri"/>
        <family val="2"/>
        <scheme val="minor"/>
      </rPr>
      <t>-9</t>
    </r>
  </si>
  <si>
    <t>Sex (0=Female, 1=Male)1, 5Min-Post</t>
  </si>
  <si>
    <t>Sex (0=Female, 1=Male)0, Post-VOT</t>
  </si>
  <si>
    <r>
      <t>3.983×10</t>
    </r>
    <r>
      <rPr>
        <vertAlign val="superscript"/>
        <sz val="11"/>
        <color theme="1"/>
        <rFont val="Calibri"/>
        <family val="2"/>
        <scheme val="minor"/>
      </rPr>
      <t>-6</t>
    </r>
  </si>
  <si>
    <t>Sex (0=Female, 1=Male)1, Post-VOT</t>
  </si>
  <si>
    <r>
      <t>1.335×10</t>
    </r>
    <r>
      <rPr>
        <vertAlign val="superscript"/>
        <sz val="11"/>
        <color theme="1"/>
        <rFont val="Calibri"/>
        <family val="2"/>
        <scheme val="minor"/>
      </rPr>
      <t>-5</t>
    </r>
  </si>
  <si>
    <r>
      <t>8.013×10</t>
    </r>
    <r>
      <rPr>
        <vertAlign val="superscript"/>
        <sz val="11"/>
        <color theme="1"/>
        <rFont val="Calibri"/>
        <family val="2"/>
        <scheme val="minor"/>
      </rPr>
      <t>-17</t>
    </r>
  </si>
  <si>
    <r>
      <t>1.618×10</t>
    </r>
    <r>
      <rPr>
        <vertAlign val="superscript"/>
        <sz val="11"/>
        <color theme="1"/>
        <rFont val="Calibri"/>
        <family val="2"/>
        <scheme val="minor"/>
      </rPr>
      <t>-4</t>
    </r>
  </si>
  <si>
    <r>
      <t>3.607×10</t>
    </r>
    <r>
      <rPr>
        <vertAlign val="superscript"/>
        <sz val="11"/>
        <color theme="1"/>
        <rFont val="Calibri"/>
        <family val="2"/>
        <scheme val="minor"/>
      </rPr>
      <t>-14</t>
    </r>
  </si>
  <si>
    <t>Men vs Women T-Test P value</t>
  </si>
  <si>
    <t>1RM weight (lbs)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</si>
</sst>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7.5"/>
      <color theme="1"/>
      <name val="Calibri"/>
      <family val="2"/>
      <scheme val="minor"/>
    </font>
    <font>
      <b/>
      <vertAlign val="subscript"/>
      <sz val="7.5"/>
      <color theme="1"/>
      <name val="Calibri"/>
      <family val="2"/>
      <scheme val="minor"/>
    </font>
    <font>
      <sz val="7.5"/>
      <color theme="1"/>
      <name val="Calibri"/>
      <family val="2"/>
      <scheme val="minor"/>
    </font>
    <font>
      <i/>
      <sz val="11"/>
      <color theme="1"/>
      <name val="Calibri"/>
      <family val="2"/>
      <scheme val="minor"/>
    </font>
    <font>
      <b/>
      <sz val="13.5"/>
      <color theme="1"/>
      <name val="Calibri"/>
      <family val="2"/>
      <scheme val="minor"/>
    </font>
    <font>
      <b/>
      <vertAlign val="subscript"/>
      <sz val="11"/>
      <color theme="1"/>
      <name val="Calibri"/>
      <family val="2"/>
      <scheme val="minor"/>
    </font>
    <font>
      <vertAlign val="superscript"/>
      <sz val="11"/>
      <color theme="1"/>
      <name val="Calibri"/>
      <family val="2"/>
      <scheme val="minor"/>
    </font>
    <font>
      <u/>
      <sz val="11"/>
      <color theme="10"/>
      <name val="Calibri"/>
      <family val="2"/>
      <scheme val="minor"/>
    </font>
    <font>
      <vertAlign val="subscript"/>
      <sz val="11"/>
      <color theme="1"/>
      <name val="Calibri"/>
      <family val="2"/>
      <scheme val="minor"/>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4"/>
        <bgColor indexed="64"/>
      </patternFill>
    </fill>
    <fill>
      <patternFill patternType="solid">
        <fgColor rgb="FF7030A0"/>
        <bgColor indexed="64"/>
      </patternFill>
    </fill>
    <fill>
      <patternFill patternType="solid">
        <fgColor theme="1"/>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20">
    <xf numFmtId="0" fontId="0" fillId="0" borderId="0" xfId="0"/>
    <xf numFmtId="0" fontId="0" fillId="33" borderId="0" xfId="0" applyFill="1"/>
    <xf numFmtId="0" fontId="0" fillId="34" borderId="0" xfId="0" applyFill="1"/>
    <xf numFmtId="0" fontId="0" fillId="35" borderId="0" xfId="0" applyFill="1"/>
    <xf numFmtId="0" fontId="0" fillId="36" borderId="0" xfId="0" applyFill="1"/>
    <xf numFmtId="0" fontId="18" fillId="0" borderId="0" xfId="0" applyFont="1" applyAlignment="1">
      <alignment vertical="center"/>
    </xf>
    <xf numFmtId="0" fontId="0" fillId="0" borderId="0" xfId="0" applyAlignment="1">
      <alignment horizontal="left" vertical="center" wrapText="1"/>
    </xf>
    <xf numFmtId="0" fontId="0" fillId="0" borderId="0" xfId="0" applyAlignment="1">
      <alignment horizontal="right" vertical="center" wrapText="1"/>
    </xf>
    <xf numFmtId="0" fontId="23" fillId="0" borderId="0" xfId="0" applyFont="1" applyAlignment="1">
      <alignment vertical="center"/>
    </xf>
    <xf numFmtId="0" fontId="0" fillId="37" borderId="0" xfId="0" applyFill="1"/>
    <xf numFmtId="0" fontId="26" fillId="37" borderId="0" xfId="42" applyFill="1"/>
    <xf numFmtId="0" fontId="26" fillId="0" borderId="0" xfId="42"/>
    <xf numFmtId="0" fontId="26" fillId="0" borderId="0" xfId="42" applyFill="1"/>
    <xf numFmtId="0" fontId="0" fillId="38" borderId="0" xfId="0" applyFill="1"/>
    <xf numFmtId="0" fontId="16" fillId="0" borderId="10" xfId="0" applyFont="1" applyBorder="1" applyAlignment="1">
      <alignment horizontal="left" vertical="center" wrapText="1"/>
    </xf>
    <xf numFmtId="0" fontId="16" fillId="0" borderId="11" xfId="0" applyFont="1" applyBorder="1" applyAlignment="1">
      <alignment horizontal="center" vertical="center" wrapText="1"/>
    </xf>
    <xf numFmtId="0" fontId="0" fillId="0" borderId="10" xfId="0" applyBorder="1" applyAlignment="1">
      <alignment horizontal="right" vertical="center" wrapText="1"/>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Slope 1'!$M$1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Slope 1'!$N$2:$N$3</c:f>
                <c:numCache>
                  <c:formatCode>General</c:formatCode>
                  <c:ptCount val="2"/>
                  <c:pt idx="0">
                    <c:v>0.14724265559270958</c:v>
                  </c:pt>
                  <c:pt idx="1">
                    <c:v>0.34350640719144881</c:v>
                  </c:pt>
                </c:numCache>
              </c:numRef>
            </c:plus>
            <c:minus>
              <c:numRef>
                <c:f>'FCR Slope 1'!$N$2:$N$3</c:f>
                <c:numCache>
                  <c:formatCode>General</c:formatCode>
                  <c:ptCount val="2"/>
                  <c:pt idx="0">
                    <c:v>0.14724265559270958</c:v>
                  </c:pt>
                  <c:pt idx="1">
                    <c:v>0.34350640719144881</c:v>
                  </c:pt>
                </c:numCache>
              </c:numRef>
            </c:minus>
            <c:spPr>
              <a:noFill/>
              <a:ln w="25400" cap="flat" cmpd="sng" algn="ctr">
                <a:solidFill>
                  <a:schemeClr val="tx1"/>
                </a:solidFill>
                <a:round/>
              </a:ln>
              <a:effectLst/>
            </c:spPr>
          </c:errBars>
          <c:xVal>
            <c:numRef>
              <c:f>'FCR Slope 1'!$L$2:$L$3</c:f>
              <c:numCache>
                <c:formatCode>General</c:formatCode>
                <c:ptCount val="2"/>
                <c:pt idx="0">
                  <c:v>23.5</c:v>
                </c:pt>
                <c:pt idx="1">
                  <c:v>73.5</c:v>
                </c:pt>
              </c:numCache>
            </c:numRef>
          </c:xVal>
          <c:yVal>
            <c:numRef>
              <c:f>'FCR Slope 1'!$M$2:$M$3</c:f>
              <c:numCache>
                <c:formatCode>General</c:formatCode>
                <c:ptCount val="2"/>
                <c:pt idx="0">
                  <c:v>-0.43421428575999999</c:v>
                </c:pt>
                <c:pt idx="1">
                  <c:v>-0.63285714287999983</c:v>
                </c:pt>
              </c:numCache>
            </c:numRef>
          </c:yVal>
          <c:smooth val="0"/>
          <c:extLst>
            <c:ext xmlns:c16="http://schemas.microsoft.com/office/drawing/2014/chart" uri="{C3380CC4-5D6E-409C-BE32-E72D297353CC}">
              <c16:uniqueId val="{00000000-0A25-4790-A9FC-C61102B4F6DA}"/>
            </c:ext>
          </c:extLst>
        </c:ser>
        <c:ser>
          <c:idx val="1"/>
          <c:order val="1"/>
          <c:tx>
            <c:strRef>
              <c:f>'FCR Slope 1'!$P$1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Slope 1'!$Q$2:$Q$3</c:f>
                <c:numCache>
                  <c:formatCode>General</c:formatCode>
                  <c:ptCount val="2"/>
                  <c:pt idx="0">
                    <c:v>0.11232468008298259</c:v>
                  </c:pt>
                  <c:pt idx="1">
                    <c:v>0.12912355130435066</c:v>
                  </c:pt>
                </c:numCache>
              </c:numRef>
            </c:plus>
            <c:minus>
              <c:numRef>
                <c:f>'FCR Slope 1'!$Q$2:$Q$3</c:f>
                <c:numCache>
                  <c:formatCode>General</c:formatCode>
                  <c:ptCount val="2"/>
                  <c:pt idx="0">
                    <c:v>0.11232468008298259</c:v>
                  </c:pt>
                  <c:pt idx="1">
                    <c:v>0.12912355130435066</c:v>
                  </c:pt>
                </c:numCache>
              </c:numRef>
            </c:minus>
            <c:spPr>
              <a:noFill/>
              <a:ln w="25400" cap="flat" cmpd="sng" algn="ctr">
                <a:solidFill>
                  <a:schemeClr val="tx1"/>
                </a:solidFill>
                <a:round/>
              </a:ln>
              <a:effectLst/>
            </c:spPr>
          </c:errBars>
          <c:xVal>
            <c:numRef>
              <c:f>'FCR Slope 1'!$O$2:$O$3</c:f>
              <c:numCache>
                <c:formatCode>General</c:formatCode>
                <c:ptCount val="2"/>
                <c:pt idx="0">
                  <c:v>26.5</c:v>
                </c:pt>
                <c:pt idx="1">
                  <c:v>76.5</c:v>
                </c:pt>
              </c:numCache>
            </c:numRef>
          </c:xVal>
          <c:yVal>
            <c:numRef>
              <c:f>'FCR Slope 1'!$P$2:$P$3</c:f>
              <c:numCache>
                <c:formatCode>General</c:formatCode>
                <c:ptCount val="2"/>
                <c:pt idx="0">
                  <c:v>-0.39319667408000003</c:v>
                </c:pt>
                <c:pt idx="1">
                  <c:v>-0.46739560436000005</c:v>
                </c:pt>
              </c:numCache>
            </c:numRef>
          </c:yVal>
          <c:smooth val="0"/>
          <c:extLst>
            <c:ext xmlns:c16="http://schemas.microsoft.com/office/drawing/2014/chart" uri="{C3380CC4-5D6E-409C-BE32-E72D297353CC}">
              <c16:uniqueId val="{00000001-0A25-4790-A9FC-C61102B4F6DA}"/>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FCR SmO</a:t>
                </a:r>
                <a:r>
                  <a:rPr lang="en-US" sz="1200" b="1" baseline="-25000">
                    <a:solidFill>
                      <a:sysClr val="windowText" lastClr="000000"/>
                    </a:solidFill>
                  </a:rPr>
                  <a:t>2</a:t>
                </a:r>
                <a:r>
                  <a:rPr lang="en-US" sz="1200" b="1">
                    <a:solidFill>
                      <a:sysClr val="windowText" lastClr="000000"/>
                    </a:solidFill>
                  </a:rPr>
                  <a:t> Slope 1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set 10s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set 10s SmO2'!$U$2:$U$6</c:f>
                <c:numCache>
                  <c:formatCode>General</c:formatCode>
                  <c:ptCount val="5"/>
                  <c:pt idx="0">
                    <c:v>17.428377243258616</c:v>
                  </c:pt>
                  <c:pt idx="1">
                    <c:v>21.154339980249919</c:v>
                  </c:pt>
                  <c:pt idx="2">
                    <c:v>19.718347819752562</c:v>
                  </c:pt>
                  <c:pt idx="3">
                    <c:v>18.616542325258681</c:v>
                  </c:pt>
                  <c:pt idx="4">
                    <c:v>19.968521338457794</c:v>
                  </c:pt>
                </c:numCache>
              </c:numRef>
            </c:plus>
            <c:minus>
              <c:numRef>
                <c:f>'FCR set 10s SmO2'!$U$2:$U$6</c:f>
                <c:numCache>
                  <c:formatCode>General</c:formatCode>
                  <c:ptCount val="5"/>
                  <c:pt idx="0">
                    <c:v>17.428377243258616</c:v>
                  </c:pt>
                  <c:pt idx="1">
                    <c:v>21.154339980249919</c:v>
                  </c:pt>
                  <c:pt idx="2">
                    <c:v>19.718347819752562</c:v>
                  </c:pt>
                  <c:pt idx="3">
                    <c:v>18.616542325258681</c:v>
                  </c:pt>
                  <c:pt idx="4">
                    <c:v>19.968521338457794</c:v>
                  </c:pt>
                </c:numCache>
              </c:numRef>
            </c:minus>
            <c:spPr>
              <a:noFill/>
              <a:ln w="25400" cap="flat" cmpd="sng" algn="ctr">
                <a:solidFill>
                  <a:schemeClr val="tx1"/>
                </a:solidFill>
                <a:round/>
              </a:ln>
              <a:effectLst/>
            </c:spPr>
          </c:errBars>
          <c:xVal>
            <c:numRef>
              <c:f>'FCR set 10s SmO2'!$S$2:$S$6</c:f>
              <c:numCache>
                <c:formatCode>General</c:formatCode>
                <c:ptCount val="5"/>
                <c:pt idx="0">
                  <c:v>8.5</c:v>
                </c:pt>
                <c:pt idx="1">
                  <c:v>28.5</c:v>
                </c:pt>
                <c:pt idx="2">
                  <c:v>48.5</c:v>
                </c:pt>
                <c:pt idx="3">
                  <c:v>68.5</c:v>
                </c:pt>
                <c:pt idx="4">
                  <c:v>88.5</c:v>
                </c:pt>
              </c:numCache>
            </c:numRef>
          </c:xVal>
          <c:yVal>
            <c:numRef>
              <c:f>'FCR set 10s SmO2'!$T$2:$T$6</c:f>
              <c:numCache>
                <c:formatCode>General</c:formatCode>
                <c:ptCount val="5"/>
                <c:pt idx="0">
                  <c:v>51.206666666666649</c:v>
                </c:pt>
                <c:pt idx="1">
                  <c:v>25.087999999999997</c:v>
                </c:pt>
                <c:pt idx="2">
                  <c:v>23.48</c:v>
                </c:pt>
                <c:pt idx="3">
                  <c:v>25.306666666666668</c:v>
                </c:pt>
                <c:pt idx="4">
                  <c:v>26.747333333333337</c:v>
                </c:pt>
              </c:numCache>
            </c:numRef>
          </c:yVal>
          <c:smooth val="0"/>
          <c:extLst>
            <c:ext xmlns:c16="http://schemas.microsoft.com/office/drawing/2014/chart" uri="{C3380CC4-5D6E-409C-BE32-E72D297353CC}">
              <c16:uniqueId val="{00000000-7E6A-4C4E-B0A0-2C77079B215E}"/>
            </c:ext>
          </c:extLst>
        </c:ser>
        <c:ser>
          <c:idx val="1"/>
          <c:order val="1"/>
          <c:tx>
            <c:strRef>
              <c:f>'FCR set 10s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set 10s SmO2'!$X$2:$X$6</c:f>
                <c:numCache>
                  <c:formatCode>General</c:formatCode>
                  <c:ptCount val="5"/>
                  <c:pt idx="0">
                    <c:v>11.066754852392872</c:v>
                  </c:pt>
                  <c:pt idx="1">
                    <c:v>18.077842689223051</c:v>
                  </c:pt>
                  <c:pt idx="2">
                    <c:v>18.395449618497153</c:v>
                  </c:pt>
                  <c:pt idx="3">
                    <c:v>19.787685564512074</c:v>
                  </c:pt>
                  <c:pt idx="4">
                    <c:v>20.578985145765305</c:v>
                  </c:pt>
                </c:numCache>
              </c:numRef>
            </c:plus>
            <c:minus>
              <c:numRef>
                <c:f>'FCR set 10s SmO2'!$X$2:$X$6</c:f>
                <c:numCache>
                  <c:formatCode>General</c:formatCode>
                  <c:ptCount val="5"/>
                  <c:pt idx="0">
                    <c:v>11.066754852392872</c:v>
                  </c:pt>
                  <c:pt idx="1">
                    <c:v>18.077842689223051</c:v>
                  </c:pt>
                  <c:pt idx="2">
                    <c:v>18.395449618497153</c:v>
                  </c:pt>
                  <c:pt idx="3">
                    <c:v>19.787685564512074</c:v>
                  </c:pt>
                  <c:pt idx="4">
                    <c:v>20.578985145765305</c:v>
                  </c:pt>
                </c:numCache>
              </c:numRef>
            </c:minus>
            <c:spPr>
              <a:noFill/>
              <a:ln w="25400" cap="flat" cmpd="sng" algn="ctr">
                <a:solidFill>
                  <a:schemeClr val="tx1"/>
                </a:solidFill>
                <a:round/>
              </a:ln>
              <a:effectLst/>
            </c:spPr>
          </c:errBars>
          <c:xVal>
            <c:numRef>
              <c:f>'FCR set 10s SmO2'!$V$2:$V$6</c:f>
              <c:numCache>
                <c:formatCode>General</c:formatCode>
                <c:ptCount val="5"/>
                <c:pt idx="0">
                  <c:v>11.5</c:v>
                </c:pt>
                <c:pt idx="1">
                  <c:v>31.5</c:v>
                </c:pt>
                <c:pt idx="2">
                  <c:v>51.5</c:v>
                </c:pt>
                <c:pt idx="3">
                  <c:v>71.5</c:v>
                </c:pt>
                <c:pt idx="4">
                  <c:v>91.5</c:v>
                </c:pt>
              </c:numCache>
            </c:numRef>
          </c:xVal>
          <c:yVal>
            <c:numRef>
              <c:f>'FCR set 10s SmO2'!$W$2:$W$6</c:f>
              <c:numCache>
                <c:formatCode>General</c:formatCode>
                <c:ptCount val="5"/>
                <c:pt idx="0">
                  <c:v>57.64800000000001</c:v>
                </c:pt>
                <c:pt idx="1">
                  <c:v>45.728000000000009</c:v>
                </c:pt>
                <c:pt idx="2">
                  <c:v>39.989333333333327</c:v>
                </c:pt>
                <c:pt idx="3">
                  <c:v>41.193333333333342</c:v>
                </c:pt>
                <c:pt idx="4">
                  <c:v>39.610000000000007</c:v>
                </c:pt>
              </c:numCache>
            </c:numRef>
          </c:yVal>
          <c:smooth val="0"/>
          <c:extLst>
            <c:ext xmlns:c16="http://schemas.microsoft.com/office/drawing/2014/chart" uri="{C3380CC4-5D6E-409C-BE32-E72D297353CC}">
              <c16:uniqueId val="{00000001-7E6A-4C4E-B0A0-2C77079B215E}"/>
            </c:ext>
          </c:extLst>
        </c:ser>
        <c:ser>
          <c:idx val="2"/>
          <c:order val="2"/>
          <c:tx>
            <c:strRef>
              <c:f>'FCR set 10s SmO2'!$AC$1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set 10s SmO2'!$AD$2:$AD$6</c:f>
                <c:numCache>
                  <c:formatCode>General</c:formatCode>
                  <c:ptCount val="5"/>
                  <c:pt idx="0">
                    <c:v>13.149934887511344</c:v>
                  </c:pt>
                  <c:pt idx="1">
                    <c:v>22.895586775029237</c:v>
                  </c:pt>
                  <c:pt idx="2">
                    <c:v>21.676498192064464</c:v>
                  </c:pt>
                  <c:pt idx="3">
                    <c:v>21.360230868589934</c:v>
                  </c:pt>
                  <c:pt idx="4">
                    <c:v>21.613284937170835</c:v>
                  </c:pt>
                </c:numCache>
              </c:numRef>
            </c:plus>
            <c:minus>
              <c:numRef>
                <c:f>'FCR set 10s SmO2'!$AD$2:$AD$6</c:f>
                <c:numCache>
                  <c:formatCode>General</c:formatCode>
                  <c:ptCount val="5"/>
                  <c:pt idx="0">
                    <c:v>13.149934887511344</c:v>
                  </c:pt>
                  <c:pt idx="1">
                    <c:v>22.895586775029237</c:v>
                  </c:pt>
                  <c:pt idx="2">
                    <c:v>21.676498192064464</c:v>
                  </c:pt>
                  <c:pt idx="3">
                    <c:v>21.360230868589934</c:v>
                  </c:pt>
                  <c:pt idx="4">
                    <c:v>21.613284937170835</c:v>
                  </c:pt>
                </c:numCache>
              </c:numRef>
            </c:minus>
            <c:spPr>
              <a:noFill/>
              <a:ln w="25400" cap="flat" cmpd="sng" algn="ctr">
                <a:solidFill>
                  <a:srgbClr val="0070C0"/>
                </a:solidFill>
                <a:round/>
              </a:ln>
              <a:effectLst/>
            </c:spPr>
          </c:errBars>
          <c:xVal>
            <c:numRef>
              <c:f>'FCR set 10s SmO2'!$AB$2:$AB$6</c:f>
              <c:numCache>
                <c:formatCode>General</c:formatCode>
                <c:ptCount val="5"/>
                <c:pt idx="0">
                  <c:v>8</c:v>
                </c:pt>
                <c:pt idx="1">
                  <c:v>28</c:v>
                </c:pt>
                <c:pt idx="2">
                  <c:v>48</c:v>
                </c:pt>
                <c:pt idx="3">
                  <c:v>68</c:v>
                </c:pt>
                <c:pt idx="4">
                  <c:v>88</c:v>
                </c:pt>
              </c:numCache>
            </c:numRef>
          </c:xVal>
          <c:yVal>
            <c:numRef>
              <c:f>'FCR set 10s SmO2'!$AC$2:$AC$6</c:f>
              <c:numCache>
                <c:formatCode>General</c:formatCode>
                <c:ptCount val="5"/>
                <c:pt idx="0">
                  <c:v>52.345238095238088</c:v>
                </c:pt>
                <c:pt idx="1">
                  <c:v>27.240476190476191</c:v>
                </c:pt>
                <c:pt idx="2">
                  <c:v>24.904761904761905</c:v>
                </c:pt>
                <c:pt idx="3">
                  <c:v>26.238095238095241</c:v>
                </c:pt>
                <c:pt idx="4">
                  <c:v>26.477380952380951</c:v>
                </c:pt>
              </c:numCache>
            </c:numRef>
          </c:yVal>
          <c:smooth val="0"/>
          <c:extLst>
            <c:ext xmlns:c16="http://schemas.microsoft.com/office/drawing/2014/chart" uri="{C3380CC4-5D6E-409C-BE32-E72D297353CC}">
              <c16:uniqueId val="{00000002-7E6A-4C4E-B0A0-2C77079B215E}"/>
            </c:ext>
          </c:extLst>
        </c:ser>
        <c:ser>
          <c:idx val="3"/>
          <c:order val="3"/>
          <c:tx>
            <c:strRef>
              <c:f>'FCR set 10s SmO2'!$AF$1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set 10s SmO2'!$AG$2:$AG$6</c:f>
                <c:numCache>
                  <c:formatCode>General</c:formatCode>
                  <c:ptCount val="5"/>
                  <c:pt idx="0">
                    <c:v>22.362339824451333</c:v>
                  </c:pt>
                  <c:pt idx="1">
                    <c:v>19.437142929261114</c:v>
                  </c:pt>
                  <c:pt idx="2">
                    <c:v>17.772481850071227</c:v>
                  </c:pt>
                  <c:pt idx="3">
                    <c:v>15.358510291816668</c:v>
                  </c:pt>
                  <c:pt idx="4">
                    <c:v>18.694230190736462</c:v>
                  </c:pt>
                </c:numCache>
              </c:numRef>
            </c:plus>
            <c:minus>
              <c:numRef>
                <c:f>'FCR set 10s SmO2'!$AG$2:$AG$6</c:f>
                <c:numCache>
                  <c:formatCode>General</c:formatCode>
                  <c:ptCount val="5"/>
                  <c:pt idx="0">
                    <c:v>22.362339824451333</c:v>
                  </c:pt>
                  <c:pt idx="1">
                    <c:v>19.437142929261114</c:v>
                  </c:pt>
                  <c:pt idx="2">
                    <c:v>17.772481850071227</c:v>
                  </c:pt>
                  <c:pt idx="3">
                    <c:v>15.358510291816668</c:v>
                  </c:pt>
                  <c:pt idx="4">
                    <c:v>18.694230190736462</c:v>
                  </c:pt>
                </c:numCache>
              </c:numRef>
            </c:minus>
            <c:spPr>
              <a:noFill/>
              <a:ln w="25400" cap="flat" cmpd="sng" algn="ctr">
                <a:solidFill>
                  <a:srgbClr val="7030A0"/>
                </a:solidFill>
                <a:round/>
              </a:ln>
              <a:effectLst/>
            </c:spPr>
          </c:errBars>
          <c:xVal>
            <c:numRef>
              <c:f>'FCR set 10s SmO2'!$AE$2:$AE$6</c:f>
              <c:numCache>
                <c:formatCode>General</c:formatCode>
                <c:ptCount val="5"/>
                <c:pt idx="0">
                  <c:v>9</c:v>
                </c:pt>
                <c:pt idx="1">
                  <c:v>29</c:v>
                </c:pt>
                <c:pt idx="2">
                  <c:v>49</c:v>
                </c:pt>
                <c:pt idx="3">
                  <c:v>69</c:v>
                </c:pt>
                <c:pt idx="4">
                  <c:v>89</c:v>
                </c:pt>
              </c:numCache>
            </c:numRef>
          </c:xVal>
          <c:yVal>
            <c:numRef>
              <c:f>'FCR set 10s SmO2'!$AF$2:$AF$6</c:f>
              <c:numCache>
                <c:formatCode>General</c:formatCode>
                <c:ptCount val="5"/>
                <c:pt idx="0">
                  <c:v>49.757575757575758</c:v>
                </c:pt>
                <c:pt idx="1">
                  <c:v>22.348484848484848</c:v>
                </c:pt>
                <c:pt idx="2">
                  <c:v>21.666666666666664</c:v>
                </c:pt>
                <c:pt idx="3">
                  <c:v>24.121212121212121</c:v>
                </c:pt>
                <c:pt idx="4">
                  <c:v>27.09090909090909</c:v>
                </c:pt>
              </c:numCache>
            </c:numRef>
          </c:yVal>
          <c:smooth val="0"/>
          <c:extLst>
            <c:ext xmlns:c16="http://schemas.microsoft.com/office/drawing/2014/chart" uri="{C3380CC4-5D6E-409C-BE32-E72D297353CC}">
              <c16:uniqueId val="{00000003-7E6A-4C4E-B0A0-2C77079B215E}"/>
            </c:ext>
          </c:extLst>
        </c:ser>
        <c:ser>
          <c:idx val="4"/>
          <c:order val="4"/>
          <c:tx>
            <c:strRef>
              <c:f>'FCR set 10s SmO2'!$AI$1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set 10s SmO2'!$AJ$2:$AJ$6</c:f>
                <c:numCache>
                  <c:formatCode>General</c:formatCode>
                  <c:ptCount val="5"/>
                  <c:pt idx="0">
                    <c:v>11.355530137913616</c:v>
                  </c:pt>
                  <c:pt idx="1">
                    <c:v>21.112797824784661</c:v>
                  </c:pt>
                  <c:pt idx="2">
                    <c:v>21.368112675578981</c:v>
                  </c:pt>
                  <c:pt idx="3">
                    <c:v>22.434234370596897</c:v>
                  </c:pt>
                  <c:pt idx="4">
                    <c:v>21.785865409111747</c:v>
                  </c:pt>
                </c:numCache>
              </c:numRef>
            </c:plus>
            <c:minus>
              <c:numRef>
                <c:f>'FCR set 10s SmO2'!$AJ$2:$AJ$6</c:f>
                <c:numCache>
                  <c:formatCode>General</c:formatCode>
                  <c:ptCount val="5"/>
                  <c:pt idx="0">
                    <c:v>11.355530137913616</c:v>
                  </c:pt>
                  <c:pt idx="1">
                    <c:v>21.112797824784661</c:v>
                  </c:pt>
                  <c:pt idx="2">
                    <c:v>21.368112675578981</c:v>
                  </c:pt>
                  <c:pt idx="3">
                    <c:v>22.434234370596897</c:v>
                  </c:pt>
                  <c:pt idx="4">
                    <c:v>21.785865409111747</c:v>
                  </c:pt>
                </c:numCache>
              </c:numRef>
            </c:minus>
            <c:spPr>
              <a:noFill/>
              <a:ln w="25400" cap="flat" cmpd="sng" algn="ctr">
                <a:solidFill>
                  <a:srgbClr val="0070C0"/>
                </a:solidFill>
                <a:round/>
              </a:ln>
              <a:effectLst/>
            </c:spPr>
          </c:errBars>
          <c:xVal>
            <c:numRef>
              <c:f>'FCR set 10s SmO2'!$AH$2:$AH$6</c:f>
              <c:numCache>
                <c:formatCode>General</c:formatCode>
                <c:ptCount val="5"/>
                <c:pt idx="0">
                  <c:v>11</c:v>
                </c:pt>
                <c:pt idx="1">
                  <c:v>31</c:v>
                </c:pt>
                <c:pt idx="2">
                  <c:v>51</c:v>
                </c:pt>
                <c:pt idx="3">
                  <c:v>71</c:v>
                </c:pt>
                <c:pt idx="4">
                  <c:v>91</c:v>
                </c:pt>
              </c:numCache>
            </c:numRef>
          </c:xVal>
          <c:yVal>
            <c:numRef>
              <c:f>'FCR set 10s SmO2'!$AI$2:$AI$6</c:f>
              <c:numCache>
                <c:formatCode>General</c:formatCode>
                <c:ptCount val="5"/>
                <c:pt idx="0">
                  <c:v>57.692857142857143</c:v>
                </c:pt>
                <c:pt idx="1">
                  <c:v>42.371428571428574</c:v>
                </c:pt>
                <c:pt idx="2">
                  <c:v>36.600000000000009</c:v>
                </c:pt>
                <c:pt idx="3">
                  <c:v>38.666666666666671</c:v>
                </c:pt>
                <c:pt idx="4">
                  <c:v>37</c:v>
                </c:pt>
              </c:numCache>
            </c:numRef>
          </c:yVal>
          <c:smooth val="0"/>
          <c:extLst>
            <c:ext xmlns:c16="http://schemas.microsoft.com/office/drawing/2014/chart" uri="{C3380CC4-5D6E-409C-BE32-E72D297353CC}">
              <c16:uniqueId val="{00000004-7E6A-4C4E-B0A0-2C77079B215E}"/>
            </c:ext>
          </c:extLst>
        </c:ser>
        <c:ser>
          <c:idx val="5"/>
          <c:order val="5"/>
          <c:tx>
            <c:strRef>
              <c:f>'FCR set 10s SmO2'!$AL$1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set 10s SmO2'!$AM$2:$AM$6</c:f>
                <c:numCache>
                  <c:formatCode>General</c:formatCode>
                  <c:ptCount val="5"/>
                  <c:pt idx="0">
                    <c:v>11.238169986544362</c:v>
                  </c:pt>
                  <c:pt idx="1">
                    <c:v>13.000641009837416</c:v>
                  </c:pt>
                  <c:pt idx="2">
                    <c:v>13.491317821682795</c:v>
                  </c:pt>
                  <c:pt idx="3">
                    <c:v>16.282806821300728</c:v>
                  </c:pt>
                  <c:pt idx="4">
                    <c:v>19.434534632031621</c:v>
                  </c:pt>
                </c:numCache>
              </c:numRef>
            </c:plus>
            <c:minus>
              <c:numRef>
                <c:f>'FCR set 10s SmO2'!$AM$2:$AM$6</c:f>
                <c:numCache>
                  <c:formatCode>General</c:formatCode>
                  <c:ptCount val="5"/>
                  <c:pt idx="0">
                    <c:v>11.238169986544362</c:v>
                  </c:pt>
                  <c:pt idx="1">
                    <c:v>13.000641009837416</c:v>
                  </c:pt>
                  <c:pt idx="2">
                    <c:v>13.491317821682795</c:v>
                  </c:pt>
                  <c:pt idx="3">
                    <c:v>16.282806821300728</c:v>
                  </c:pt>
                  <c:pt idx="4">
                    <c:v>19.434534632031621</c:v>
                  </c:pt>
                </c:numCache>
              </c:numRef>
            </c:minus>
            <c:spPr>
              <a:noFill/>
              <a:ln w="25400" cap="flat" cmpd="sng" algn="ctr">
                <a:solidFill>
                  <a:srgbClr val="7030A0"/>
                </a:solidFill>
                <a:round/>
              </a:ln>
              <a:effectLst/>
            </c:spPr>
          </c:errBars>
          <c:xVal>
            <c:numRef>
              <c:f>'FCR set 10s SmO2'!$AK$2:$AK$6</c:f>
              <c:numCache>
                <c:formatCode>General</c:formatCode>
                <c:ptCount val="5"/>
                <c:pt idx="0">
                  <c:v>12</c:v>
                </c:pt>
                <c:pt idx="1">
                  <c:v>32</c:v>
                </c:pt>
                <c:pt idx="2">
                  <c:v>52</c:v>
                </c:pt>
                <c:pt idx="3">
                  <c:v>72</c:v>
                </c:pt>
                <c:pt idx="4">
                  <c:v>92</c:v>
                </c:pt>
              </c:numCache>
            </c:numRef>
          </c:xVal>
          <c:yVal>
            <c:numRef>
              <c:f>'FCR set 10s SmO2'!$AL$2:$AL$6</c:f>
              <c:numCache>
                <c:formatCode>General</c:formatCode>
                <c:ptCount val="5"/>
                <c:pt idx="0">
                  <c:v>57.590909090909079</c:v>
                </c:pt>
                <c:pt idx="1">
                  <c:v>50</c:v>
                </c:pt>
                <c:pt idx="2">
                  <c:v>44.303030303030312</c:v>
                </c:pt>
                <c:pt idx="3">
                  <c:v>44.409090909090914</c:v>
                </c:pt>
                <c:pt idx="4">
                  <c:v>42.93181818181818</c:v>
                </c:pt>
              </c:numCache>
            </c:numRef>
          </c:yVal>
          <c:smooth val="0"/>
          <c:extLst>
            <c:ext xmlns:c16="http://schemas.microsoft.com/office/drawing/2014/chart" uri="{C3380CC4-5D6E-409C-BE32-E72D297353CC}">
              <c16:uniqueId val="{00000005-7E6A-4C4E-B0A0-2C77079B215E}"/>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Set Final 10s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entire set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entire set SmO2'!$U$2:$U$6</c:f>
                <c:numCache>
                  <c:formatCode>General</c:formatCode>
                  <c:ptCount val="5"/>
                  <c:pt idx="0">
                    <c:v>16.231688690728106</c:v>
                  </c:pt>
                  <c:pt idx="1">
                    <c:v>21.061605723428983</c:v>
                  </c:pt>
                  <c:pt idx="2">
                    <c:v>20.261083227338698</c:v>
                  </c:pt>
                  <c:pt idx="3">
                    <c:v>19.038796655902377</c:v>
                  </c:pt>
                  <c:pt idx="4">
                    <c:v>20.411038888139476</c:v>
                  </c:pt>
                </c:numCache>
              </c:numRef>
            </c:plus>
            <c:minus>
              <c:numRef>
                <c:f>'FCR entire set SmO2'!$U$2:$U$6</c:f>
                <c:numCache>
                  <c:formatCode>General</c:formatCode>
                  <c:ptCount val="5"/>
                  <c:pt idx="0">
                    <c:v>16.231688690728106</c:v>
                  </c:pt>
                  <c:pt idx="1">
                    <c:v>21.061605723428983</c:v>
                  </c:pt>
                  <c:pt idx="2">
                    <c:v>20.261083227338698</c:v>
                  </c:pt>
                  <c:pt idx="3">
                    <c:v>19.038796655902377</c:v>
                  </c:pt>
                  <c:pt idx="4">
                    <c:v>20.411038888139476</c:v>
                  </c:pt>
                </c:numCache>
              </c:numRef>
            </c:minus>
            <c:spPr>
              <a:noFill/>
              <a:ln w="25400" cap="flat" cmpd="sng" algn="ctr">
                <a:solidFill>
                  <a:schemeClr val="tx1"/>
                </a:solidFill>
                <a:round/>
              </a:ln>
              <a:effectLst/>
            </c:spPr>
          </c:errBars>
          <c:xVal>
            <c:numRef>
              <c:f>'FCR entire set SmO2'!$S$2:$S$6</c:f>
              <c:numCache>
                <c:formatCode>General</c:formatCode>
                <c:ptCount val="5"/>
                <c:pt idx="0">
                  <c:v>8.5</c:v>
                </c:pt>
                <c:pt idx="1">
                  <c:v>28.5</c:v>
                </c:pt>
                <c:pt idx="2">
                  <c:v>48.5</c:v>
                </c:pt>
                <c:pt idx="3">
                  <c:v>68.5</c:v>
                </c:pt>
                <c:pt idx="4">
                  <c:v>88.5</c:v>
                </c:pt>
              </c:numCache>
            </c:numRef>
          </c:xVal>
          <c:yVal>
            <c:numRef>
              <c:f>'FCR entire set SmO2'!$T$2:$T$6</c:f>
              <c:numCache>
                <c:formatCode>General</c:formatCode>
                <c:ptCount val="5"/>
                <c:pt idx="0">
                  <c:v>53.614094292803976</c:v>
                </c:pt>
                <c:pt idx="1">
                  <c:v>28.813754655732978</c:v>
                </c:pt>
                <c:pt idx="2">
                  <c:v>24.998085286746281</c:v>
                </c:pt>
                <c:pt idx="3">
                  <c:v>25.695226751793253</c:v>
                </c:pt>
                <c:pt idx="4">
                  <c:v>27.799146109480475</c:v>
                </c:pt>
              </c:numCache>
            </c:numRef>
          </c:yVal>
          <c:smooth val="0"/>
          <c:extLst>
            <c:ext xmlns:c16="http://schemas.microsoft.com/office/drawing/2014/chart" uri="{C3380CC4-5D6E-409C-BE32-E72D297353CC}">
              <c16:uniqueId val="{00000000-1104-42FF-A0D2-2982091BB5D1}"/>
            </c:ext>
          </c:extLst>
        </c:ser>
        <c:ser>
          <c:idx val="1"/>
          <c:order val="1"/>
          <c:tx>
            <c:strRef>
              <c:f>'FCR entire set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entire set SmO2'!$X$2:$X$6</c:f>
                <c:numCache>
                  <c:formatCode>General</c:formatCode>
                  <c:ptCount val="5"/>
                  <c:pt idx="0">
                    <c:v>15.373353570382752</c:v>
                  </c:pt>
                  <c:pt idx="1">
                    <c:v>16.974843415277917</c:v>
                  </c:pt>
                  <c:pt idx="2">
                    <c:v>17.215750073704751</c:v>
                  </c:pt>
                  <c:pt idx="3">
                    <c:v>17.049951157558475</c:v>
                  </c:pt>
                  <c:pt idx="4">
                    <c:v>18.58675028560085</c:v>
                  </c:pt>
                </c:numCache>
              </c:numRef>
            </c:plus>
            <c:minus>
              <c:numRef>
                <c:f>'FCR entire set SmO2'!$X$2:$X$6</c:f>
                <c:numCache>
                  <c:formatCode>General</c:formatCode>
                  <c:ptCount val="5"/>
                  <c:pt idx="0">
                    <c:v>15.373353570382752</c:v>
                  </c:pt>
                  <c:pt idx="1">
                    <c:v>16.974843415277917</c:v>
                  </c:pt>
                  <c:pt idx="2">
                    <c:v>17.215750073704751</c:v>
                  </c:pt>
                  <c:pt idx="3">
                    <c:v>17.049951157558475</c:v>
                  </c:pt>
                  <c:pt idx="4">
                    <c:v>18.58675028560085</c:v>
                  </c:pt>
                </c:numCache>
              </c:numRef>
            </c:minus>
            <c:spPr>
              <a:noFill/>
              <a:ln w="25400" cap="flat" cmpd="sng" algn="ctr">
                <a:solidFill>
                  <a:schemeClr val="tx1"/>
                </a:solidFill>
                <a:round/>
              </a:ln>
              <a:effectLst/>
            </c:spPr>
          </c:errBars>
          <c:xVal>
            <c:numRef>
              <c:f>'FCR entire set SmO2'!$V$2:$V$6</c:f>
              <c:numCache>
                <c:formatCode>General</c:formatCode>
                <c:ptCount val="5"/>
                <c:pt idx="0">
                  <c:v>11.5</c:v>
                </c:pt>
                <c:pt idx="1">
                  <c:v>31.5</c:v>
                </c:pt>
                <c:pt idx="2">
                  <c:v>51.5</c:v>
                </c:pt>
                <c:pt idx="3">
                  <c:v>71.5</c:v>
                </c:pt>
                <c:pt idx="4">
                  <c:v>91.5</c:v>
                </c:pt>
              </c:numCache>
            </c:numRef>
          </c:xVal>
          <c:yVal>
            <c:numRef>
              <c:f>'FCR entire set SmO2'!$W$2:$W$6</c:f>
              <c:numCache>
                <c:formatCode>General</c:formatCode>
                <c:ptCount val="5"/>
                <c:pt idx="0">
                  <c:v>57.56</c:v>
                </c:pt>
                <c:pt idx="1">
                  <c:v>45.343706297245205</c:v>
                </c:pt>
                <c:pt idx="2">
                  <c:v>39.701008493994188</c:v>
                </c:pt>
                <c:pt idx="3">
                  <c:v>40.136914499138236</c:v>
                </c:pt>
                <c:pt idx="4">
                  <c:v>38.940802690898572</c:v>
                </c:pt>
              </c:numCache>
            </c:numRef>
          </c:yVal>
          <c:smooth val="0"/>
          <c:extLst>
            <c:ext xmlns:c16="http://schemas.microsoft.com/office/drawing/2014/chart" uri="{C3380CC4-5D6E-409C-BE32-E72D297353CC}">
              <c16:uniqueId val="{00000001-1104-42FF-A0D2-2982091BB5D1}"/>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00"/>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Entire Set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entire set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entire set SmO2'!$U$2:$U$6</c:f>
                <c:numCache>
                  <c:formatCode>General</c:formatCode>
                  <c:ptCount val="5"/>
                  <c:pt idx="0">
                    <c:v>16.231688690728106</c:v>
                  </c:pt>
                  <c:pt idx="1">
                    <c:v>21.061605723428983</c:v>
                  </c:pt>
                  <c:pt idx="2">
                    <c:v>20.261083227338698</c:v>
                  </c:pt>
                  <c:pt idx="3">
                    <c:v>19.038796655902377</c:v>
                  </c:pt>
                  <c:pt idx="4">
                    <c:v>20.411038888139476</c:v>
                  </c:pt>
                </c:numCache>
              </c:numRef>
            </c:plus>
            <c:minus>
              <c:numRef>
                <c:f>'FCR entire set SmO2'!$U$2:$U$6</c:f>
                <c:numCache>
                  <c:formatCode>General</c:formatCode>
                  <c:ptCount val="5"/>
                  <c:pt idx="0">
                    <c:v>16.231688690728106</c:v>
                  </c:pt>
                  <c:pt idx="1">
                    <c:v>21.061605723428983</c:v>
                  </c:pt>
                  <c:pt idx="2">
                    <c:v>20.261083227338698</c:v>
                  </c:pt>
                  <c:pt idx="3">
                    <c:v>19.038796655902377</c:v>
                  </c:pt>
                  <c:pt idx="4">
                    <c:v>20.411038888139476</c:v>
                  </c:pt>
                </c:numCache>
              </c:numRef>
            </c:minus>
            <c:spPr>
              <a:noFill/>
              <a:ln w="25400" cap="flat" cmpd="sng" algn="ctr">
                <a:solidFill>
                  <a:schemeClr val="tx1"/>
                </a:solidFill>
                <a:round/>
              </a:ln>
              <a:effectLst/>
            </c:spPr>
          </c:errBars>
          <c:xVal>
            <c:numRef>
              <c:f>'FCR entire set SmO2'!$S$2:$S$6</c:f>
              <c:numCache>
                <c:formatCode>General</c:formatCode>
                <c:ptCount val="5"/>
                <c:pt idx="0">
                  <c:v>8.5</c:v>
                </c:pt>
                <c:pt idx="1">
                  <c:v>28.5</c:v>
                </c:pt>
                <c:pt idx="2">
                  <c:v>48.5</c:v>
                </c:pt>
                <c:pt idx="3">
                  <c:v>68.5</c:v>
                </c:pt>
                <c:pt idx="4">
                  <c:v>88.5</c:v>
                </c:pt>
              </c:numCache>
            </c:numRef>
          </c:xVal>
          <c:yVal>
            <c:numRef>
              <c:f>'FCR entire set SmO2'!$T$2:$T$6</c:f>
              <c:numCache>
                <c:formatCode>General</c:formatCode>
                <c:ptCount val="5"/>
                <c:pt idx="0">
                  <c:v>53.614094292803976</c:v>
                </c:pt>
                <c:pt idx="1">
                  <c:v>28.813754655732978</c:v>
                </c:pt>
                <c:pt idx="2">
                  <c:v>24.998085286746281</c:v>
                </c:pt>
                <c:pt idx="3">
                  <c:v>25.695226751793253</c:v>
                </c:pt>
                <c:pt idx="4">
                  <c:v>27.799146109480475</c:v>
                </c:pt>
              </c:numCache>
            </c:numRef>
          </c:yVal>
          <c:smooth val="0"/>
          <c:extLst>
            <c:ext xmlns:c16="http://schemas.microsoft.com/office/drawing/2014/chart" uri="{C3380CC4-5D6E-409C-BE32-E72D297353CC}">
              <c16:uniqueId val="{00000000-3EF6-4CC8-9C74-7F554D564347}"/>
            </c:ext>
          </c:extLst>
        </c:ser>
        <c:ser>
          <c:idx val="1"/>
          <c:order val="1"/>
          <c:tx>
            <c:strRef>
              <c:f>'FCR entire set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entire set SmO2'!$X$2:$X$6</c:f>
                <c:numCache>
                  <c:formatCode>General</c:formatCode>
                  <c:ptCount val="5"/>
                  <c:pt idx="0">
                    <c:v>15.373353570382752</c:v>
                  </c:pt>
                  <c:pt idx="1">
                    <c:v>16.974843415277917</c:v>
                  </c:pt>
                  <c:pt idx="2">
                    <c:v>17.215750073704751</c:v>
                  </c:pt>
                  <c:pt idx="3">
                    <c:v>17.049951157558475</c:v>
                  </c:pt>
                  <c:pt idx="4">
                    <c:v>18.58675028560085</c:v>
                  </c:pt>
                </c:numCache>
              </c:numRef>
            </c:plus>
            <c:minus>
              <c:numRef>
                <c:f>'FCR entire set SmO2'!$X$2:$X$6</c:f>
                <c:numCache>
                  <c:formatCode>General</c:formatCode>
                  <c:ptCount val="5"/>
                  <c:pt idx="0">
                    <c:v>15.373353570382752</c:v>
                  </c:pt>
                  <c:pt idx="1">
                    <c:v>16.974843415277917</c:v>
                  </c:pt>
                  <c:pt idx="2">
                    <c:v>17.215750073704751</c:v>
                  </c:pt>
                  <c:pt idx="3">
                    <c:v>17.049951157558475</c:v>
                  </c:pt>
                  <c:pt idx="4">
                    <c:v>18.58675028560085</c:v>
                  </c:pt>
                </c:numCache>
              </c:numRef>
            </c:minus>
            <c:spPr>
              <a:noFill/>
              <a:ln w="25400" cap="flat" cmpd="sng" algn="ctr">
                <a:solidFill>
                  <a:schemeClr val="tx1"/>
                </a:solidFill>
                <a:round/>
              </a:ln>
              <a:effectLst/>
            </c:spPr>
          </c:errBars>
          <c:xVal>
            <c:numRef>
              <c:f>'FCR entire set SmO2'!$V$2:$V$6</c:f>
              <c:numCache>
                <c:formatCode>General</c:formatCode>
                <c:ptCount val="5"/>
                <c:pt idx="0">
                  <c:v>11.5</c:v>
                </c:pt>
                <c:pt idx="1">
                  <c:v>31.5</c:v>
                </c:pt>
                <c:pt idx="2">
                  <c:v>51.5</c:v>
                </c:pt>
                <c:pt idx="3">
                  <c:v>71.5</c:v>
                </c:pt>
                <c:pt idx="4">
                  <c:v>91.5</c:v>
                </c:pt>
              </c:numCache>
            </c:numRef>
          </c:xVal>
          <c:yVal>
            <c:numRef>
              <c:f>'FCR entire set SmO2'!$W$2:$W$6</c:f>
              <c:numCache>
                <c:formatCode>General</c:formatCode>
                <c:ptCount val="5"/>
                <c:pt idx="0">
                  <c:v>57.56</c:v>
                </c:pt>
                <c:pt idx="1">
                  <c:v>45.343706297245205</c:v>
                </c:pt>
                <c:pt idx="2">
                  <c:v>39.701008493994188</c:v>
                </c:pt>
                <c:pt idx="3">
                  <c:v>40.136914499138236</c:v>
                </c:pt>
                <c:pt idx="4">
                  <c:v>38.940802690898572</c:v>
                </c:pt>
              </c:numCache>
            </c:numRef>
          </c:yVal>
          <c:smooth val="0"/>
          <c:extLst>
            <c:ext xmlns:c16="http://schemas.microsoft.com/office/drawing/2014/chart" uri="{C3380CC4-5D6E-409C-BE32-E72D297353CC}">
              <c16:uniqueId val="{00000001-3EF6-4CC8-9C74-7F554D564347}"/>
            </c:ext>
          </c:extLst>
        </c:ser>
        <c:ser>
          <c:idx val="2"/>
          <c:order val="2"/>
          <c:tx>
            <c:strRef>
              <c:f>'FCR entire set SmO2'!$AC$1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entire set SmO2'!$AD$2:$AD$6</c:f>
                <c:numCache>
                  <c:formatCode>General</c:formatCode>
                  <c:ptCount val="5"/>
                  <c:pt idx="0">
                    <c:v>12.559101731549397</c:v>
                  </c:pt>
                  <c:pt idx="1">
                    <c:v>21.932686469432571</c:v>
                  </c:pt>
                  <c:pt idx="2">
                    <c:v>22.76284262435016</c:v>
                  </c:pt>
                  <c:pt idx="3">
                    <c:v>21.387356095794303</c:v>
                  </c:pt>
                  <c:pt idx="4">
                    <c:v>22.390277397598343</c:v>
                  </c:pt>
                </c:numCache>
              </c:numRef>
            </c:plus>
            <c:minus>
              <c:numRef>
                <c:f>'FCR entire set SmO2'!$AD$2:$AD$6</c:f>
                <c:numCache>
                  <c:formatCode>General</c:formatCode>
                  <c:ptCount val="5"/>
                  <c:pt idx="0">
                    <c:v>12.559101731549397</c:v>
                  </c:pt>
                  <c:pt idx="1">
                    <c:v>21.932686469432571</c:v>
                  </c:pt>
                  <c:pt idx="2">
                    <c:v>22.76284262435016</c:v>
                  </c:pt>
                  <c:pt idx="3">
                    <c:v>21.387356095794303</c:v>
                  </c:pt>
                  <c:pt idx="4">
                    <c:v>22.390277397598343</c:v>
                  </c:pt>
                </c:numCache>
              </c:numRef>
            </c:minus>
            <c:spPr>
              <a:noFill/>
              <a:ln w="25400" cap="flat" cmpd="sng" algn="ctr">
                <a:solidFill>
                  <a:srgbClr val="0070C0"/>
                </a:solidFill>
                <a:round/>
              </a:ln>
              <a:effectLst/>
            </c:spPr>
          </c:errBars>
          <c:xVal>
            <c:numRef>
              <c:f>'FCR entire set SmO2'!$AB$2:$AB$6</c:f>
              <c:numCache>
                <c:formatCode>General</c:formatCode>
                <c:ptCount val="5"/>
                <c:pt idx="0">
                  <c:v>8</c:v>
                </c:pt>
                <c:pt idx="1">
                  <c:v>28</c:v>
                </c:pt>
                <c:pt idx="2">
                  <c:v>48</c:v>
                </c:pt>
                <c:pt idx="3">
                  <c:v>68</c:v>
                </c:pt>
                <c:pt idx="4">
                  <c:v>88</c:v>
                </c:pt>
              </c:numCache>
            </c:numRef>
          </c:xVal>
          <c:yVal>
            <c:numRef>
              <c:f>'FCR entire set SmO2'!$AC$2:$AC$6</c:f>
              <c:numCache>
                <c:formatCode>General</c:formatCode>
                <c:ptCount val="5"/>
                <c:pt idx="0">
                  <c:v>55.375310173697265</c:v>
                </c:pt>
                <c:pt idx="1">
                  <c:v>31.817613972039556</c:v>
                </c:pt>
                <c:pt idx="2">
                  <c:v>27.346192019317851</c:v>
                </c:pt>
                <c:pt idx="3">
                  <c:v>27.423357355762818</c:v>
                </c:pt>
                <c:pt idx="4">
                  <c:v>27.353845222299444</c:v>
                </c:pt>
              </c:numCache>
            </c:numRef>
          </c:yVal>
          <c:smooth val="0"/>
          <c:extLst>
            <c:ext xmlns:c16="http://schemas.microsoft.com/office/drawing/2014/chart" uri="{C3380CC4-5D6E-409C-BE32-E72D297353CC}">
              <c16:uniqueId val="{00000002-3EF6-4CC8-9C74-7F554D564347}"/>
            </c:ext>
          </c:extLst>
        </c:ser>
        <c:ser>
          <c:idx val="3"/>
          <c:order val="3"/>
          <c:tx>
            <c:strRef>
              <c:f>'FCR entire set SmO2'!$AF$1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entire set SmO2'!$AG$2:$AG$6</c:f>
                <c:numCache>
                  <c:formatCode>General</c:formatCode>
                  <c:ptCount val="5"/>
                  <c:pt idx="0">
                    <c:v>20.43043202779079</c:v>
                  </c:pt>
                  <c:pt idx="1">
                    <c:v>20.262115392463635</c:v>
                  </c:pt>
                  <c:pt idx="2">
                    <c:v>17.149145445320521</c:v>
                  </c:pt>
                  <c:pt idx="3">
                    <c:v>16.303216616603088</c:v>
                  </c:pt>
                  <c:pt idx="4">
                    <c:v>18.641684740613258</c:v>
                  </c:pt>
                </c:numCache>
              </c:numRef>
            </c:plus>
            <c:minus>
              <c:numRef>
                <c:f>'FCR entire set SmO2'!$AG$2:$AG$6</c:f>
                <c:numCache>
                  <c:formatCode>General</c:formatCode>
                  <c:ptCount val="5"/>
                  <c:pt idx="0">
                    <c:v>20.43043202779079</c:v>
                  </c:pt>
                  <c:pt idx="1">
                    <c:v>20.262115392463635</c:v>
                  </c:pt>
                  <c:pt idx="2">
                    <c:v>17.149145445320521</c:v>
                  </c:pt>
                  <c:pt idx="3">
                    <c:v>16.303216616603088</c:v>
                  </c:pt>
                  <c:pt idx="4">
                    <c:v>18.641684740613258</c:v>
                  </c:pt>
                </c:numCache>
              </c:numRef>
            </c:minus>
            <c:spPr>
              <a:noFill/>
              <a:ln w="25400" cap="flat" cmpd="sng" algn="ctr">
                <a:solidFill>
                  <a:srgbClr val="7030A0"/>
                </a:solidFill>
                <a:round/>
              </a:ln>
              <a:effectLst/>
            </c:spPr>
          </c:errBars>
          <c:xVal>
            <c:numRef>
              <c:f>'FCR entire set SmO2'!$AE$2:$AE$6</c:f>
              <c:numCache>
                <c:formatCode>General</c:formatCode>
                <c:ptCount val="5"/>
                <c:pt idx="0">
                  <c:v>9</c:v>
                </c:pt>
                <c:pt idx="1">
                  <c:v>29</c:v>
                </c:pt>
                <c:pt idx="2">
                  <c:v>49</c:v>
                </c:pt>
                <c:pt idx="3">
                  <c:v>69</c:v>
                </c:pt>
                <c:pt idx="4">
                  <c:v>89</c:v>
                </c:pt>
              </c:numCache>
            </c:numRef>
          </c:xVal>
          <c:yVal>
            <c:numRef>
              <c:f>'FCR entire set SmO2'!$AF$2:$AF$6</c:f>
              <c:numCache>
                <c:formatCode>General</c:formatCode>
                <c:ptCount val="5"/>
                <c:pt idx="0">
                  <c:v>51.37254680803067</c:v>
                </c:pt>
                <c:pt idx="1">
                  <c:v>24.990660980433709</c:v>
                </c:pt>
                <c:pt idx="2">
                  <c:v>22.009585808927913</c:v>
                </c:pt>
                <c:pt idx="3">
                  <c:v>23.495787801286522</c:v>
                </c:pt>
                <c:pt idx="4">
                  <c:v>28.365892693165424</c:v>
                </c:pt>
              </c:numCache>
            </c:numRef>
          </c:yVal>
          <c:smooth val="0"/>
          <c:extLst>
            <c:ext xmlns:c16="http://schemas.microsoft.com/office/drawing/2014/chart" uri="{C3380CC4-5D6E-409C-BE32-E72D297353CC}">
              <c16:uniqueId val="{00000003-3EF6-4CC8-9C74-7F554D564347}"/>
            </c:ext>
          </c:extLst>
        </c:ser>
        <c:ser>
          <c:idx val="4"/>
          <c:order val="4"/>
          <c:tx>
            <c:strRef>
              <c:f>'FCR entire set SmO2'!$AI$1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entire set SmO2'!$AJ$2:$AJ$6</c:f>
                <c:numCache>
                  <c:formatCode>General</c:formatCode>
                  <c:ptCount val="5"/>
                  <c:pt idx="0">
                    <c:v>16.735991353768274</c:v>
                  </c:pt>
                  <c:pt idx="1">
                    <c:v>18.233323924243056</c:v>
                  </c:pt>
                  <c:pt idx="2">
                    <c:v>20.010469926967435</c:v>
                  </c:pt>
                  <c:pt idx="3">
                    <c:v>18.845375093618337</c:v>
                  </c:pt>
                  <c:pt idx="4">
                    <c:v>20.201221579699837</c:v>
                  </c:pt>
                </c:numCache>
              </c:numRef>
            </c:plus>
            <c:minus>
              <c:numRef>
                <c:f>'FCR entire set SmO2'!$AJ$2:$AJ$6</c:f>
                <c:numCache>
                  <c:formatCode>General</c:formatCode>
                  <c:ptCount val="5"/>
                  <c:pt idx="0">
                    <c:v>16.735991353768274</c:v>
                  </c:pt>
                  <c:pt idx="1">
                    <c:v>18.233323924243056</c:v>
                  </c:pt>
                  <c:pt idx="2">
                    <c:v>20.010469926967435</c:v>
                  </c:pt>
                  <c:pt idx="3">
                    <c:v>18.845375093618337</c:v>
                  </c:pt>
                  <c:pt idx="4">
                    <c:v>20.201221579699837</c:v>
                  </c:pt>
                </c:numCache>
              </c:numRef>
            </c:minus>
            <c:spPr>
              <a:noFill/>
              <a:ln w="25400" cap="flat" cmpd="sng" algn="ctr">
                <a:solidFill>
                  <a:srgbClr val="0070C0"/>
                </a:solidFill>
                <a:round/>
              </a:ln>
              <a:effectLst/>
            </c:spPr>
          </c:errBars>
          <c:xVal>
            <c:numRef>
              <c:f>'FCR entire set SmO2'!$AH$2:$AH$6</c:f>
              <c:numCache>
                <c:formatCode>General</c:formatCode>
                <c:ptCount val="5"/>
                <c:pt idx="0">
                  <c:v>11</c:v>
                </c:pt>
                <c:pt idx="1">
                  <c:v>31</c:v>
                </c:pt>
                <c:pt idx="2">
                  <c:v>51</c:v>
                </c:pt>
                <c:pt idx="3">
                  <c:v>71</c:v>
                </c:pt>
                <c:pt idx="4">
                  <c:v>91</c:v>
                </c:pt>
              </c:numCache>
            </c:numRef>
          </c:xVal>
          <c:yVal>
            <c:numRef>
              <c:f>'FCR entire set SmO2'!$AI$2:$AI$6</c:f>
              <c:numCache>
                <c:formatCode>General</c:formatCode>
                <c:ptCount val="5"/>
                <c:pt idx="0">
                  <c:v>57.357142857142854</c:v>
                </c:pt>
                <c:pt idx="1">
                  <c:v>44.61998573523902</c:v>
                </c:pt>
                <c:pt idx="2">
                  <c:v>39.57368721225864</c:v>
                </c:pt>
                <c:pt idx="3">
                  <c:v>37.816703518826145</c:v>
                </c:pt>
                <c:pt idx="4">
                  <c:v>37.732196763762978</c:v>
                </c:pt>
              </c:numCache>
            </c:numRef>
          </c:yVal>
          <c:smooth val="0"/>
          <c:extLst>
            <c:ext xmlns:c16="http://schemas.microsoft.com/office/drawing/2014/chart" uri="{C3380CC4-5D6E-409C-BE32-E72D297353CC}">
              <c16:uniqueId val="{00000004-3EF6-4CC8-9C74-7F554D564347}"/>
            </c:ext>
          </c:extLst>
        </c:ser>
        <c:ser>
          <c:idx val="5"/>
          <c:order val="5"/>
          <c:tx>
            <c:strRef>
              <c:f>'FCR entire set SmO2'!$AL$1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entire set SmO2'!$AM$2:$AM$6</c:f>
                <c:numCache>
                  <c:formatCode>General</c:formatCode>
                  <c:ptCount val="5"/>
                  <c:pt idx="0">
                    <c:v>14.246530678155858</c:v>
                  </c:pt>
                  <c:pt idx="1">
                    <c:v>16.052783692641146</c:v>
                  </c:pt>
                  <c:pt idx="2">
                    <c:v>13.810168833334485</c:v>
                  </c:pt>
                  <c:pt idx="3">
                    <c:v>14.793933163135874</c:v>
                  </c:pt>
                  <c:pt idx="4">
                    <c:v>17.145190453940618</c:v>
                  </c:pt>
                </c:numCache>
              </c:numRef>
            </c:plus>
            <c:minus>
              <c:numRef>
                <c:f>'FCR entire set SmO2'!$AM$2:$AM$6</c:f>
                <c:numCache>
                  <c:formatCode>General</c:formatCode>
                  <c:ptCount val="5"/>
                  <c:pt idx="0">
                    <c:v>14.246530678155858</c:v>
                  </c:pt>
                  <c:pt idx="1">
                    <c:v>16.052783692641146</c:v>
                  </c:pt>
                  <c:pt idx="2">
                    <c:v>13.810168833334485</c:v>
                  </c:pt>
                  <c:pt idx="3">
                    <c:v>14.793933163135874</c:v>
                  </c:pt>
                  <c:pt idx="4">
                    <c:v>17.145190453940618</c:v>
                  </c:pt>
                </c:numCache>
              </c:numRef>
            </c:minus>
            <c:spPr>
              <a:noFill/>
              <a:ln w="25400" cap="flat" cmpd="sng" algn="ctr">
                <a:solidFill>
                  <a:srgbClr val="7030A0"/>
                </a:solidFill>
                <a:round/>
              </a:ln>
              <a:effectLst/>
            </c:spPr>
          </c:errBars>
          <c:xVal>
            <c:numRef>
              <c:f>'FCR entire set SmO2'!$AK$2:$AK$6</c:f>
              <c:numCache>
                <c:formatCode>General</c:formatCode>
                <c:ptCount val="5"/>
                <c:pt idx="0">
                  <c:v>12</c:v>
                </c:pt>
                <c:pt idx="1">
                  <c:v>32</c:v>
                </c:pt>
                <c:pt idx="2">
                  <c:v>52</c:v>
                </c:pt>
                <c:pt idx="3">
                  <c:v>72</c:v>
                </c:pt>
                <c:pt idx="4">
                  <c:v>92</c:v>
                </c:pt>
              </c:numCache>
            </c:numRef>
          </c:xVal>
          <c:yVal>
            <c:numRef>
              <c:f>'FCR entire set SmO2'!$AL$2:$AL$6</c:f>
              <c:numCache>
                <c:formatCode>General</c:formatCode>
                <c:ptCount val="5"/>
                <c:pt idx="0">
                  <c:v>57.81818181818182</c:v>
                </c:pt>
                <c:pt idx="1">
                  <c:v>46.264805194343985</c:v>
                </c:pt>
                <c:pt idx="2">
                  <c:v>39.863053761657618</c:v>
                </c:pt>
                <c:pt idx="3">
                  <c:v>43.089910292262729</c:v>
                </c:pt>
                <c:pt idx="4">
                  <c:v>40.479028416343873</c:v>
                </c:pt>
              </c:numCache>
            </c:numRef>
          </c:yVal>
          <c:smooth val="0"/>
          <c:extLst>
            <c:ext xmlns:c16="http://schemas.microsoft.com/office/drawing/2014/chart" uri="{C3380CC4-5D6E-409C-BE32-E72D297353CC}">
              <c16:uniqueId val="{00000005-3EF6-4CC8-9C74-7F554D564347}"/>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Entire Set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set 10s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set 10s SmO2'!$U$2:$U$6</c:f>
                <c:numCache>
                  <c:formatCode>General</c:formatCode>
                  <c:ptCount val="5"/>
                  <c:pt idx="0">
                    <c:v>13.934675639755183</c:v>
                  </c:pt>
                  <c:pt idx="1">
                    <c:v>23.476156146341491</c:v>
                  </c:pt>
                  <c:pt idx="2">
                    <c:v>22.12082770871196</c:v>
                  </c:pt>
                  <c:pt idx="3">
                    <c:v>21.767479736388275</c:v>
                  </c:pt>
                  <c:pt idx="4">
                    <c:v>24.323030771799925</c:v>
                  </c:pt>
                </c:numCache>
              </c:numRef>
            </c:plus>
            <c:minus>
              <c:numRef>
                <c:f>'VL set 10s SmO2'!$U$2:$U$6</c:f>
                <c:numCache>
                  <c:formatCode>General</c:formatCode>
                  <c:ptCount val="5"/>
                  <c:pt idx="0">
                    <c:v>13.934675639755183</c:v>
                  </c:pt>
                  <c:pt idx="1">
                    <c:v>23.476156146341491</c:v>
                  </c:pt>
                  <c:pt idx="2">
                    <c:v>22.12082770871196</c:v>
                  </c:pt>
                  <c:pt idx="3">
                    <c:v>21.767479736388275</c:v>
                  </c:pt>
                  <c:pt idx="4">
                    <c:v>24.323030771799925</c:v>
                  </c:pt>
                </c:numCache>
              </c:numRef>
            </c:minus>
            <c:spPr>
              <a:noFill/>
              <a:ln w="25400" cap="flat" cmpd="sng" algn="ctr">
                <a:solidFill>
                  <a:schemeClr val="tx1"/>
                </a:solidFill>
                <a:round/>
              </a:ln>
              <a:effectLst/>
            </c:spPr>
          </c:errBars>
          <c:xVal>
            <c:numRef>
              <c:f>'VL set 10s SmO2'!$S$2:$S$6</c:f>
              <c:numCache>
                <c:formatCode>General</c:formatCode>
                <c:ptCount val="5"/>
                <c:pt idx="0">
                  <c:v>8.5</c:v>
                </c:pt>
                <c:pt idx="1">
                  <c:v>28.5</c:v>
                </c:pt>
                <c:pt idx="2">
                  <c:v>48.5</c:v>
                </c:pt>
                <c:pt idx="3">
                  <c:v>68.5</c:v>
                </c:pt>
                <c:pt idx="4">
                  <c:v>88.5</c:v>
                </c:pt>
              </c:numCache>
            </c:numRef>
          </c:xVal>
          <c:yVal>
            <c:numRef>
              <c:f>'VL set 10s SmO2'!$T$2:$T$6</c:f>
              <c:numCache>
                <c:formatCode>General</c:formatCode>
                <c:ptCount val="5"/>
                <c:pt idx="0">
                  <c:v>70.693333333333328</c:v>
                </c:pt>
                <c:pt idx="1">
                  <c:v>31.253333333333334</c:v>
                </c:pt>
                <c:pt idx="2">
                  <c:v>29.466666666666661</c:v>
                </c:pt>
                <c:pt idx="3">
                  <c:v>28.991333333333326</c:v>
                </c:pt>
                <c:pt idx="4">
                  <c:v>30.48266666666667</c:v>
                </c:pt>
              </c:numCache>
            </c:numRef>
          </c:yVal>
          <c:smooth val="0"/>
          <c:extLst>
            <c:ext xmlns:c16="http://schemas.microsoft.com/office/drawing/2014/chart" uri="{C3380CC4-5D6E-409C-BE32-E72D297353CC}">
              <c16:uniqueId val="{00000000-69B4-4E85-B8A6-199E2383C328}"/>
            </c:ext>
          </c:extLst>
        </c:ser>
        <c:ser>
          <c:idx val="1"/>
          <c:order val="1"/>
          <c:tx>
            <c:strRef>
              <c:f>'VL set 10s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set 10s SmO2'!$X$2:$X$6</c:f>
                <c:numCache>
                  <c:formatCode>General</c:formatCode>
                  <c:ptCount val="5"/>
                  <c:pt idx="0">
                    <c:v>14.70517986339552</c:v>
                  </c:pt>
                  <c:pt idx="1">
                    <c:v>24.28673872255758</c:v>
                  </c:pt>
                  <c:pt idx="2">
                    <c:v>20.998110585196653</c:v>
                  </c:pt>
                  <c:pt idx="3">
                    <c:v>19.364648967374283</c:v>
                  </c:pt>
                  <c:pt idx="4">
                    <c:v>18.192339835867827</c:v>
                  </c:pt>
                </c:numCache>
              </c:numRef>
            </c:plus>
            <c:minus>
              <c:numRef>
                <c:f>'VL set 10s SmO2'!$X$2:$X$6</c:f>
                <c:numCache>
                  <c:formatCode>General</c:formatCode>
                  <c:ptCount val="5"/>
                  <c:pt idx="0">
                    <c:v>14.70517986339552</c:v>
                  </c:pt>
                  <c:pt idx="1">
                    <c:v>24.28673872255758</c:v>
                  </c:pt>
                  <c:pt idx="2">
                    <c:v>20.998110585196653</c:v>
                  </c:pt>
                  <c:pt idx="3">
                    <c:v>19.364648967374283</c:v>
                  </c:pt>
                  <c:pt idx="4">
                    <c:v>18.192339835867827</c:v>
                  </c:pt>
                </c:numCache>
              </c:numRef>
            </c:minus>
            <c:spPr>
              <a:noFill/>
              <a:ln w="25400" cap="flat" cmpd="sng" algn="ctr">
                <a:solidFill>
                  <a:schemeClr val="tx1"/>
                </a:solidFill>
                <a:round/>
              </a:ln>
              <a:effectLst/>
            </c:spPr>
          </c:errBars>
          <c:xVal>
            <c:numRef>
              <c:f>'VL set 10s SmO2'!$V$2:$V$6</c:f>
              <c:numCache>
                <c:formatCode>General</c:formatCode>
                <c:ptCount val="5"/>
                <c:pt idx="0">
                  <c:v>11.5</c:v>
                </c:pt>
                <c:pt idx="1">
                  <c:v>31.5</c:v>
                </c:pt>
                <c:pt idx="2">
                  <c:v>51.5</c:v>
                </c:pt>
                <c:pt idx="3">
                  <c:v>71.5</c:v>
                </c:pt>
                <c:pt idx="4">
                  <c:v>91.5</c:v>
                </c:pt>
              </c:numCache>
            </c:numRef>
          </c:xVal>
          <c:yVal>
            <c:numRef>
              <c:f>'VL set 10s SmO2'!$W$2:$W$6</c:f>
              <c:numCache>
                <c:formatCode>General</c:formatCode>
                <c:ptCount val="5"/>
                <c:pt idx="0">
                  <c:v>63.306666666666679</c:v>
                </c:pt>
                <c:pt idx="1">
                  <c:v>31.570666666666668</c:v>
                </c:pt>
                <c:pt idx="2">
                  <c:v>31.63666666666667</c:v>
                </c:pt>
                <c:pt idx="3">
                  <c:v>29.786666666666665</c:v>
                </c:pt>
                <c:pt idx="4">
                  <c:v>29.276</c:v>
                </c:pt>
              </c:numCache>
            </c:numRef>
          </c:yVal>
          <c:smooth val="0"/>
          <c:extLst>
            <c:ext xmlns:c16="http://schemas.microsoft.com/office/drawing/2014/chart" uri="{C3380CC4-5D6E-409C-BE32-E72D297353CC}">
              <c16:uniqueId val="{00000001-69B4-4E85-B8A6-199E2383C32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Set Final 10s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set 10s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set 10s SmO2'!$U$2:$U$6</c:f>
                <c:numCache>
                  <c:formatCode>General</c:formatCode>
                  <c:ptCount val="5"/>
                  <c:pt idx="0">
                    <c:v>13.934675639755183</c:v>
                  </c:pt>
                  <c:pt idx="1">
                    <c:v>23.476156146341491</c:v>
                  </c:pt>
                  <c:pt idx="2">
                    <c:v>22.12082770871196</c:v>
                  </c:pt>
                  <c:pt idx="3">
                    <c:v>21.767479736388275</c:v>
                  </c:pt>
                  <c:pt idx="4">
                    <c:v>24.323030771799925</c:v>
                  </c:pt>
                </c:numCache>
              </c:numRef>
            </c:plus>
            <c:minus>
              <c:numRef>
                <c:f>'VL set 10s SmO2'!$U$2:$U$6</c:f>
                <c:numCache>
                  <c:formatCode>General</c:formatCode>
                  <c:ptCount val="5"/>
                  <c:pt idx="0">
                    <c:v>13.934675639755183</c:v>
                  </c:pt>
                  <c:pt idx="1">
                    <c:v>23.476156146341491</c:v>
                  </c:pt>
                  <c:pt idx="2">
                    <c:v>22.12082770871196</c:v>
                  </c:pt>
                  <c:pt idx="3">
                    <c:v>21.767479736388275</c:v>
                  </c:pt>
                  <c:pt idx="4">
                    <c:v>24.323030771799925</c:v>
                  </c:pt>
                </c:numCache>
              </c:numRef>
            </c:minus>
            <c:spPr>
              <a:noFill/>
              <a:ln w="25400" cap="flat" cmpd="sng" algn="ctr">
                <a:solidFill>
                  <a:schemeClr val="tx1"/>
                </a:solidFill>
                <a:round/>
              </a:ln>
              <a:effectLst/>
            </c:spPr>
          </c:errBars>
          <c:xVal>
            <c:numRef>
              <c:f>'VL set 10s SmO2'!$S$2:$S$6</c:f>
              <c:numCache>
                <c:formatCode>General</c:formatCode>
                <c:ptCount val="5"/>
                <c:pt idx="0">
                  <c:v>8.5</c:v>
                </c:pt>
                <c:pt idx="1">
                  <c:v>28.5</c:v>
                </c:pt>
                <c:pt idx="2">
                  <c:v>48.5</c:v>
                </c:pt>
                <c:pt idx="3">
                  <c:v>68.5</c:v>
                </c:pt>
                <c:pt idx="4">
                  <c:v>88.5</c:v>
                </c:pt>
              </c:numCache>
            </c:numRef>
          </c:xVal>
          <c:yVal>
            <c:numRef>
              <c:f>'VL set 10s SmO2'!$T$2:$T$6</c:f>
              <c:numCache>
                <c:formatCode>General</c:formatCode>
                <c:ptCount val="5"/>
                <c:pt idx="0">
                  <c:v>70.693333333333328</c:v>
                </c:pt>
                <c:pt idx="1">
                  <c:v>31.253333333333334</c:v>
                </c:pt>
                <c:pt idx="2">
                  <c:v>29.466666666666661</c:v>
                </c:pt>
                <c:pt idx="3">
                  <c:v>28.991333333333326</c:v>
                </c:pt>
                <c:pt idx="4">
                  <c:v>30.48266666666667</c:v>
                </c:pt>
              </c:numCache>
            </c:numRef>
          </c:yVal>
          <c:smooth val="0"/>
          <c:extLst>
            <c:ext xmlns:c16="http://schemas.microsoft.com/office/drawing/2014/chart" uri="{C3380CC4-5D6E-409C-BE32-E72D297353CC}">
              <c16:uniqueId val="{00000000-F1F2-4DCA-BE63-61AC672BF4B8}"/>
            </c:ext>
          </c:extLst>
        </c:ser>
        <c:ser>
          <c:idx val="1"/>
          <c:order val="1"/>
          <c:tx>
            <c:strRef>
              <c:f>'VL set 10s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set 10s SmO2'!$X$2:$X$6</c:f>
                <c:numCache>
                  <c:formatCode>General</c:formatCode>
                  <c:ptCount val="5"/>
                  <c:pt idx="0">
                    <c:v>14.70517986339552</c:v>
                  </c:pt>
                  <c:pt idx="1">
                    <c:v>24.28673872255758</c:v>
                  </c:pt>
                  <c:pt idx="2">
                    <c:v>20.998110585196653</c:v>
                  </c:pt>
                  <c:pt idx="3">
                    <c:v>19.364648967374283</c:v>
                  </c:pt>
                  <c:pt idx="4">
                    <c:v>18.192339835867827</c:v>
                  </c:pt>
                </c:numCache>
              </c:numRef>
            </c:plus>
            <c:minus>
              <c:numRef>
                <c:f>'VL set 10s SmO2'!$X$2:$X$6</c:f>
                <c:numCache>
                  <c:formatCode>General</c:formatCode>
                  <c:ptCount val="5"/>
                  <c:pt idx="0">
                    <c:v>14.70517986339552</c:v>
                  </c:pt>
                  <c:pt idx="1">
                    <c:v>24.28673872255758</c:v>
                  </c:pt>
                  <c:pt idx="2">
                    <c:v>20.998110585196653</c:v>
                  </c:pt>
                  <c:pt idx="3">
                    <c:v>19.364648967374283</c:v>
                  </c:pt>
                  <c:pt idx="4">
                    <c:v>18.192339835867827</c:v>
                  </c:pt>
                </c:numCache>
              </c:numRef>
            </c:minus>
            <c:spPr>
              <a:noFill/>
              <a:ln w="25400" cap="flat" cmpd="sng" algn="ctr">
                <a:solidFill>
                  <a:schemeClr val="tx1"/>
                </a:solidFill>
                <a:round/>
              </a:ln>
              <a:effectLst/>
            </c:spPr>
          </c:errBars>
          <c:xVal>
            <c:numRef>
              <c:f>'VL set 10s SmO2'!$V$2:$V$6</c:f>
              <c:numCache>
                <c:formatCode>General</c:formatCode>
                <c:ptCount val="5"/>
                <c:pt idx="0">
                  <c:v>11.5</c:v>
                </c:pt>
                <c:pt idx="1">
                  <c:v>31.5</c:v>
                </c:pt>
                <c:pt idx="2">
                  <c:v>51.5</c:v>
                </c:pt>
                <c:pt idx="3">
                  <c:v>71.5</c:v>
                </c:pt>
                <c:pt idx="4">
                  <c:v>91.5</c:v>
                </c:pt>
              </c:numCache>
            </c:numRef>
          </c:xVal>
          <c:yVal>
            <c:numRef>
              <c:f>'VL set 10s SmO2'!$W$2:$W$6</c:f>
              <c:numCache>
                <c:formatCode>General</c:formatCode>
                <c:ptCount val="5"/>
                <c:pt idx="0">
                  <c:v>63.306666666666679</c:v>
                </c:pt>
                <c:pt idx="1">
                  <c:v>31.570666666666668</c:v>
                </c:pt>
                <c:pt idx="2">
                  <c:v>31.63666666666667</c:v>
                </c:pt>
                <c:pt idx="3">
                  <c:v>29.786666666666665</c:v>
                </c:pt>
                <c:pt idx="4">
                  <c:v>29.276</c:v>
                </c:pt>
              </c:numCache>
            </c:numRef>
          </c:yVal>
          <c:smooth val="0"/>
          <c:extLst>
            <c:ext xmlns:c16="http://schemas.microsoft.com/office/drawing/2014/chart" uri="{C3380CC4-5D6E-409C-BE32-E72D297353CC}">
              <c16:uniqueId val="{00000001-F1F2-4DCA-BE63-61AC672BF4B8}"/>
            </c:ext>
          </c:extLst>
        </c:ser>
        <c:ser>
          <c:idx val="2"/>
          <c:order val="2"/>
          <c:tx>
            <c:strRef>
              <c:f>'VL set 10s SmO2'!$AC$1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set 10s SmO2'!$AD$2:$AD$6</c:f>
                <c:numCache>
                  <c:formatCode>General</c:formatCode>
                  <c:ptCount val="5"/>
                  <c:pt idx="0">
                    <c:v>14.072071596719583</c:v>
                  </c:pt>
                  <c:pt idx="1">
                    <c:v>19.468851331323382</c:v>
                  </c:pt>
                  <c:pt idx="2">
                    <c:v>17.999457324610212</c:v>
                  </c:pt>
                  <c:pt idx="3">
                    <c:v>19.787258213477628</c:v>
                  </c:pt>
                  <c:pt idx="4">
                    <c:v>23.882950862076104</c:v>
                  </c:pt>
                </c:numCache>
              </c:numRef>
            </c:plus>
            <c:minus>
              <c:numRef>
                <c:f>'VL set 10s SmO2'!$AD$2:$AD$6</c:f>
                <c:numCache>
                  <c:formatCode>General</c:formatCode>
                  <c:ptCount val="5"/>
                  <c:pt idx="0">
                    <c:v>14.072071596719583</c:v>
                  </c:pt>
                  <c:pt idx="1">
                    <c:v>19.468851331323382</c:v>
                  </c:pt>
                  <c:pt idx="2">
                    <c:v>17.999457324610212</c:v>
                  </c:pt>
                  <c:pt idx="3">
                    <c:v>19.787258213477628</c:v>
                  </c:pt>
                  <c:pt idx="4">
                    <c:v>23.882950862076104</c:v>
                  </c:pt>
                </c:numCache>
              </c:numRef>
            </c:minus>
            <c:spPr>
              <a:noFill/>
              <a:ln w="25400" cap="flat" cmpd="sng" algn="ctr">
                <a:solidFill>
                  <a:srgbClr val="0070C0"/>
                </a:solidFill>
                <a:round/>
              </a:ln>
              <a:effectLst/>
            </c:spPr>
          </c:errBars>
          <c:xVal>
            <c:numRef>
              <c:f>'VL set 10s SmO2'!$AB$2:$AB$6</c:f>
              <c:numCache>
                <c:formatCode>General</c:formatCode>
                <c:ptCount val="5"/>
                <c:pt idx="0">
                  <c:v>8</c:v>
                </c:pt>
                <c:pt idx="1">
                  <c:v>28</c:v>
                </c:pt>
                <c:pt idx="2">
                  <c:v>48</c:v>
                </c:pt>
                <c:pt idx="3">
                  <c:v>68</c:v>
                </c:pt>
                <c:pt idx="4">
                  <c:v>88</c:v>
                </c:pt>
              </c:numCache>
            </c:numRef>
          </c:xVal>
          <c:yVal>
            <c:numRef>
              <c:f>'VL set 10s SmO2'!$AC$2:$AC$6</c:f>
              <c:numCache>
                <c:formatCode>General</c:formatCode>
                <c:ptCount val="5"/>
                <c:pt idx="0">
                  <c:v>68.952380952380935</c:v>
                </c:pt>
                <c:pt idx="1">
                  <c:v>21.821428571428573</c:v>
                </c:pt>
                <c:pt idx="2">
                  <c:v>19.714285714285715</c:v>
                </c:pt>
                <c:pt idx="3">
                  <c:v>20.924999999999994</c:v>
                </c:pt>
                <c:pt idx="4">
                  <c:v>23.849999999999998</c:v>
                </c:pt>
              </c:numCache>
            </c:numRef>
          </c:yVal>
          <c:smooth val="0"/>
          <c:extLst>
            <c:ext xmlns:c16="http://schemas.microsoft.com/office/drawing/2014/chart" uri="{C3380CC4-5D6E-409C-BE32-E72D297353CC}">
              <c16:uniqueId val="{00000002-F1F2-4DCA-BE63-61AC672BF4B8}"/>
            </c:ext>
          </c:extLst>
        </c:ser>
        <c:ser>
          <c:idx val="3"/>
          <c:order val="3"/>
          <c:tx>
            <c:strRef>
              <c:f>'VL set 10s SmO2'!$AF$1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set 10s SmO2'!$AG$2:$AG$6</c:f>
                <c:numCache>
                  <c:formatCode>General</c:formatCode>
                  <c:ptCount val="5"/>
                  <c:pt idx="0">
                    <c:v>14.104838341734473</c:v>
                  </c:pt>
                  <c:pt idx="1">
                    <c:v>23.386055155959415</c:v>
                  </c:pt>
                  <c:pt idx="2">
                    <c:v>21.227352756538075</c:v>
                  </c:pt>
                  <c:pt idx="3">
                    <c:v>20.521988699977889</c:v>
                  </c:pt>
                  <c:pt idx="4">
                    <c:v>23.202892975321916</c:v>
                  </c:pt>
                </c:numCache>
              </c:numRef>
            </c:plus>
            <c:minus>
              <c:numRef>
                <c:f>'VL set 10s SmO2'!$AG$2:$AG$6</c:f>
                <c:numCache>
                  <c:formatCode>General</c:formatCode>
                  <c:ptCount val="5"/>
                  <c:pt idx="0">
                    <c:v>14.104838341734473</c:v>
                  </c:pt>
                  <c:pt idx="1">
                    <c:v>23.386055155959415</c:v>
                  </c:pt>
                  <c:pt idx="2">
                    <c:v>21.227352756538075</c:v>
                  </c:pt>
                  <c:pt idx="3">
                    <c:v>20.521988699977889</c:v>
                  </c:pt>
                  <c:pt idx="4">
                    <c:v>23.202892975321916</c:v>
                  </c:pt>
                </c:numCache>
              </c:numRef>
            </c:minus>
            <c:spPr>
              <a:noFill/>
              <a:ln w="25400" cap="flat" cmpd="sng" algn="ctr">
                <a:solidFill>
                  <a:srgbClr val="7030A0"/>
                </a:solidFill>
                <a:round/>
              </a:ln>
              <a:effectLst/>
            </c:spPr>
          </c:errBars>
          <c:xVal>
            <c:numRef>
              <c:f>'VL set 10s SmO2'!$AE$2:$AE$6</c:f>
              <c:numCache>
                <c:formatCode>General</c:formatCode>
                <c:ptCount val="5"/>
                <c:pt idx="0">
                  <c:v>9</c:v>
                </c:pt>
                <c:pt idx="1">
                  <c:v>29</c:v>
                </c:pt>
                <c:pt idx="2">
                  <c:v>49</c:v>
                </c:pt>
                <c:pt idx="3">
                  <c:v>69</c:v>
                </c:pt>
                <c:pt idx="4">
                  <c:v>89</c:v>
                </c:pt>
              </c:numCache>
            </c:numRef>
          </c:xVal>
          <c:yVal>
            <c:numRef>
              <c:f>'VL set 10s SmO2'!$AF$2:$AF$6</c:f>
              <c:numCache>
                <c:formatCode>General</c:formatCode>
                <c:ptCount val="5"/>
                <c:pt idx="0">
                  <c:v>72.909090909090921</c:v>
                </c:pt>
                <c:pt idx="1">
                  <c:v>43.257575757575758</c:v>
                </c:pt>
                <c:pt idx="2">
                  <c:v>41.87878787878789</c:v>
                </c:pt>
                <c:pt idx="3">
                  <c:v>39.257575757575758</c:v>
                </c:pt>
                <c:pt idx="4">
                  <c:v>38.924242424242422</c:v>
                </c:pt>
              </c:numCache>
            </c:numRef>
          </c:yVal>
          <c:smooth val="0"/>
          <c:extLst>
            <c:ext xmlns:c16="http://schemas.microsoft.com/office/drawing/2014/chart" uri="{C3380CC4-5D6E-409C-BE32-E72D297353CC}">
              <c16:uniqueId val="{00000003-F1F2-4DCA-BE63-61AC672BF4B8}"/>
            </c:ext>
          </c:extLst>
        </c:ser>
        <c:ser>
          <c:idx val="4"/>
          <c:order val="4"/>
          <c:tx>
            <c:strRef>
              <c:f>'VL set 10s SmO2'!$AI$1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set 10s SmO2'!$AJ$2:$AJ$6</c:f>
                <c:numCache>
                  <c:formatCode>General</c:formatCode>
                  <c:ptCount val="5"/>
                  <c:pt idx="0">
                    <c:v>10.572854695410077</c:v>
                  </c:pt>
                  <c:pt idx="1">
                    <c:v>23.006095173679849</c:v>
                  </c:pt>
                  <c:pt idx="2">
                    <c:v>20.769665534385869</c:v>
                  </c:pt>
                  <c:pt idx="3">
                    <c:v>20.424493902174206</c:v>
                  </c:pt>
                  <c:pt idx="4">
                    <c:v>18.393382053275392</c:v>
                  </c:pt>
                </c:numCache>
              </c:numRef>
            </c:plus>
            <c:minus>
              <c:numRef>
                <c:f>'VL set 10s SmO2'!$AJ$2:$AJ$6</c:f>
                <c:numCache>
                  <c:formatCode>General</c:formatCode>
                  <c:ptCount val="5"/>
                  <c:pt idx="0">
                    <c:v>10.572854695410077</c:v>
                  </c:pt>
                  <c:pt idx="1">
                    <c:v>23.006095173679849</c:v>
                  </c:pt>
                  <c:pt idx="2">
                    <c:v>20.769665534385869</c:v>
                  </c:pt>
                  <c:pt idx="3">
                    <c:v>20.424493902174206</c:v>
                  </c:pt>
                  <c:pt idx="4">
                    <c:v>18.393382053275392</c:v>
                  </c:pt>
                </c:numCache>
              </c:numRef>
            </c:minus>
            <c:spPr>
              <a:noFill/>
              <a:ln w="25400" cap="flat" cmpd="sng" algn="ctr">
                <a:solidFill>
                  <a:srgbClr val="0070C0"/>
                </a:solidFill>
                <a:round/>
              </a:ln>
              <a:effectLst/>
            </c:spPr>
          </c:errBars>
          <c:xVal>
            <c:numRef>
              <c:f>'VL set 10s SmO2'!$AH$2:$AH$6</c:f>
              <c:numCache>
                <c:formatCode>General</c:formatCode>
                <c:ptCount val="5"/>
                <c:pt idx="0">
                  <c:v>11</c:v>
                </c:pt>
                <c:pt idx="1">
                  <c:v>31</c:v>
                </c:pt>
                <c:pt idx="2">
                  <c:v>51</c:v>
                </c:pt>
                <c:pt idx="3">
                  <c:v>71</c:v>
                </c:pt>
                <c:pt idx="4">
                  <c:v>91</c:v>
                </c:pt>
              </c:numCache>
            </c:numRef>
          </c:xVal>
          <c:yVal>
            <c:numRef>
              <c:f>'VL set 10s SmO2'!$AI$2:$AI$6</c:f>
              <c:numCache>
                <c:formatCode>General</c:formatCode>
                <c:ptCount val="5"/>
                <c:pt idx="0">
                  <c:v>59.916666666666679</c:v>
                </c:pt>
                <c:pt idx="1">
                  <c:v>23.923809523809524</c:v>
                </c:pt>
                <c:pt idx="2">
                  <c:v>23.791666666666664</c:v>
                </c:pt>
                <c:pt idx="3">
                  <c:v>24.38095238095238</c:v>
                </c:pt>
                <c:pt idx="4">
                  <c:v>22.713095238095239</c:v>
                </c:pt>
              </c:numCache>
            </c:numRef>
          </c:yVal>
          <c:smooth val="0"/>
          <c:extLst>
            <c:ext xmlns:c16="http://schemas.microsoft.com/office/drawing/2014/chart" uri="{C3380CC4-5D6E-409C-BE32-E72D297353CC}">
              <c16:uniqueId val="{00000004-F1F2-4DCA-BE63-61AC672BF4B8}"/>
            </c:ext>
          </c:extLst>
        </c:ser>
        <c:ser>
          <c:idx val="5"/>
          <c:order val="5"/>
          <c:tx>
            <c:strRef>
              <c:f>'VL set 10s SmO2'!$AL$1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set 10s SmO2'!$AM$2:$AM$6</c:f>
                <c:numCache>
                  <c:formatCode>General</c:formatCode>
                  <c:ptCount val="5"/>
                  <c:pt idx="0">
                    <c:v>18.360145682835704</c:v>
                  </c:pt>
                  <c:pt idx="1">
                    <c:v>23.270369593328343</c:v>
                  </c:pt>
                  <c:pt idx="2">
                    <c:v>17.366489267982466</c:v>
                  </c:pt>
                  <c:pt idx="3">
                    <c:v>16.269262088026245</c:v>
                  </c:pt>
                  <c:pt idx="4">
                    <c:v>14.74615597915661</c:v>
                  </c:pt>
                </c:numCache>
              </c:numRef>
            </c:plus>
            <c:minus>
              <c:numRef>
                <c:f>'VL set 10s SmO2'!$AM$2:$AM$6</c:f>
                <c:numCache>
                  <c:formatCode>General</c:formatCode>
                  <c:ptCount val="5"/>
                  <c:pt idx="0">
                    <c:v>18.360145682835704</c:v>
                  </c:pt>
                  <c:pt idx="1">
                    <c:v>23.270369593328343</c:v>
                  </c:pt>
                  <c:pt idx="2">
                    <c:v>17.366489267982466</c:v>
                  </c:pt>
                  <c:pt idx="3">
                    <c:v>16.269262088026245</c:v>
                  </c:pt>
                  <c:pt idx="4">
                    <c:v>14.74615597915661</c:v>
                  </c:pt>
                </c:numCache>
              </c:numRef>
            </c:minus>
            <c:spPr>
              <a:noFill/>
              <a:ln w="25400" cap="flat" cmpd="sng" algn="ctr">
                <a:solidFill>
                  <a:srgbClr val="7030A0"/>
                </a:solidFill>
                <a:round/>
              </a:ln>
              <a:effectLst/>
            </c:spPr>
          </c:errBars>
          <c:xVal>
            <c:numRef>
              <c:f>'VL set 10s SmO2'!$AK$2:$AK$6</c:f>
              <c:numCache>
                <c:formatCode>General</c:formatCode>
                <c:ptCount val="5"/>
                <c:pt idx="0">
                  <c:v>12</c:v>
                </c:pt>
                <c:pt idx="1">
                  <c:v>32</c:v>
                </c:pt>
                <c:pt idx="2">
                  <c:v>52</c:v>
                </c:pt>
                <c:pt idx="3">
                  <c:v>72</c:v>
                </c:pt>
                <c:pt idx="4">
                  <c:v>92</c:v>
                </c:pt>
              </c:numCache>
            </c:numRef>
          </c:xVal>
          <c:yVal>
            <c:numRef>
              <c:f>'VL set 10s SmO2'!$AL$2:$AL$6</c:f>
              <c:numCache>
                <c:formatCode>General</c:formatCode>
                <c:ptCount val="5"/>
                <c:pt idx="0">
                  <c:v>67.62121212121211</c:v>
                </c:pt>
                <c:pt idx="1">
                  <c:v>41.303030303030305</c:v>
                </c:pt>
                <c:pt idx="2">
                  <c:v>41.621212121212118</c:v>
                </c:pt>
                <c:pt idx="3">
                  <c:v>36.666666666666671</c:v>
                </c:pt>
                <c:pt idx="4">
                  <c:v>37.628787878787875</c:v>
                </c:pt>
              </c:numCache>
            </c:numRef>
          </c:yVal>
          <c:smooth val="0"/>
          <c:extLst>
            <c:ext xmlns:c16="http://schemas.microsoft.com/office/drawing/2014/chart" uri="{C3380CC4-5D6E-409C-BE32-E72D297353CC}">
              <c16:uniqueId val="{00000005-F1F2-4DCA-BE63-61AC672BF4B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Set Final 10s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entire set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entire set SmO2'!$U$2:$U$6</c:f>
                <c:numCache>
                  <c:formatCode>General</c:formatCode>
                  <c:ptCount val="5"/>
                  <c:pt idx="0">
                    <c:v>12.492696444193131</c:v>
                  </c:pt>
                  <c:pt idx="1">
                    <c:v>20.560864874848509</c:v>
                  </c:pt>
                  <c:pt idx="2">
                    <c:v>18.919867816655294</c:v>
                  </c:pt>
                  <c:pt idx="3">
                    <c:v>18.774711374238638</c:v>
                  </c:pt>
                  <c:pt idx="4">
                    <c:v>19.890296392655387</c:v>
                  </c:pt>
                </c:numCache>
              </c:numRef>
            </c:plus>
            <c:minus>
              <c:numRef>
                <c:f>'VL entire set SmO2'!$U$2:$U$6</c:f>
                <c:numCache>
                  <c:formatCode>General</c:formatCode>
                  <c:ptCount val="5"/>
                  <c:pt idx="0">
                    <c:v>12.492696444193131</c:v>
                  </c:pt>
                  <c:pt idx="1">
                    <c:v>20.560864874848509</c:v>
                  </c:pt>
                  <c:pt idx="2">
                    <c:v>18.919867816655294</c:v>
                  </c:pt>
                  <c:pt idx="3">
                    <c:v>18.774711374238638</c:v>
                  </c:pt>
                  <c:pt idx="4">
                    <c:v>19.890296392655387</c:v>
                  </c:pt>
                </c:numCache>
              </c:numRef>
            </c:minus>
            <c:spPr>
              <a:noFill/>
              <a:ln w="25400" cap="flat" cmpd="sng" algn="ctr">
                <a:solidFill>
                  <a:schemeClr val="tx1"/>
                </a:solidFill>
                <a:round/>
              </a:ln>
              <a:effectLst/>
            </c:spPr>
          </c:errBars>
          <c:xVal>
            <c:numRef>
              <c:f>'VL entire set SmO2'!$S$2:$S$6</c:f>
              <c:numCache>
                <c:formatCode>General</c:formatCode>
                <c:ptCount val="5"/>
                <c:pt idx="0">
                  <c:v>8.5</c:v>
                </c:pt>
                <c:pt idx="1">
                  <c:v>28.5</c:v>
                </c:pt>
                <c:pt idx="2">
                  <c:v>48.5</c:v>
                </c:pt>
                <c:pt idx="3">
                  <c:v>68.5</c:v>
                </c:pt>
                <c:pt idx="4">
                  <c:v>88.5</c:v>
                </c:pt>
              </c:numCache>
            </c:numRef>
          </c:xVal>
          <c:yVal>
            <c:numRef>
              <c:f>'VL entire set SmO2'!$T$2:$T$6</c:f>
              <c:numCache>
                <c:formatCode>General</c:formatCode>
                <c:ptCount val="5"/>
                <c:pt idx="0">
                  <c:v>69.819354838709671</c:v>
                </c:pt>
                <c:pt idx="1">
                  <c:v>40.340639351360707</c:v>
                </c:pt>
                <c:pt idx="2">
                  <c:v>41.650739118294851</c:v>
                </c:pt>
                <c:pt idx="3">
                  <c:v>41.020869085872917</c:v>
                </c:pt>
                <c:pt idx="4">
                  <c:v>41.940850363333738</c:v>
                </c:pt>
              </c:numCache>
            </c:numRef>
          </c:yVal>
          <c:smooth val="0"/>
          <c:extLst>
            <c:ext xmlns:c16="http://schemas.microsoft.com/office/drawing/2014/chart" uri="{C3380CC4-5D6E-409C-BE32-E72D297353CC}">
              <c16:uniqueId val="{00000000-F8BC-41F4-BA16-6B060D20457E}"/>
            </c:ext>
          </c:extLst>
        </c:ser>
        <c:ser>
          <c:idx val="1"/>
          <c:order val="1"/>
          <c:tx>
            <c:strRef>
              <c:f>'VL entire set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entire set SmO2'!$X$2:$X$6</c:f>
                <c:numCache>
                  <c:formatCode>General</c:formatCode>
                  <c:ptCount val="5"/>
                  <c:pt idx="0">
                    <c:v>13.321523770388774</c:v>
                  </c:pt>
                  <c:pt idx="1">
                    <c:v>22.905973941521015</c:v>
                  </c:pt>
                  <c:pt idx="2">
                    <c:v>20.698703378110931</c:v>
                  </c:pt>
                  <c:pt idx="3">
                    <c:v>18.272707951773693</c:v>
                  </c:pt>
                  <c:pt idx="4">
                    <c:v>16.795904071786691</c:v>
                  </c:pt>
                </c:numCache>
              </c:numRef>
            </c:plus>
            <c:minus>
              <c:numRef>
                <c:f>'VL entire set SmO2'!$X$2:$X$6</c:f>
                <c:numCache>
                  <c:formatCode>General</c:formatCode>
                  <c:ptCount val="5"/>
                  <c:pt idx="0">
                    <c:v>13.321523770388774</c:v>
                  </c:pt>
                  <c:pt idx="1">
                    <c:v>22.905973941521015</c:v>
                  </c:pt>
                  <c:pt idx="2">
                    <c:v>20.698703378110931</c:v>
                  </c:pt>
                  <c:pt idx="3">
                    <c:v>18.272707951773693</c:v>
                  </c:pt>
                  <c:pt idx="4">
                    <c:v>16.795904071786691</c:v>
                  </c:pt>
                </c:numCache>
              </c:numRef>
            </c:minus>
            <c:spPr>
              <a:noFill/>
              <a:ln w="25400" cap="flat" cmpd="sng" algn="ctr">
                <a:solidFill>
                  <a:schemeClr val="tx1"/>
                </a:solidFill>
                <a:round/>
              </a:ln>
              <a:effectLst/>
            </c:spPr>
          </c:errBars>
          <c:xVal>
            <c:numRef>
              <c:f>'VL entire set SmO2'!$V$2:$V$6</c:f>
              <c:numCache>
                <c:formatCode>General</c:formatCode>
                <c:ptCount val="5"/>
                <c:pt idx="0">
                  <c:v>11.5</c:v>
                </c:pt>
                <c:pt idx="1">
                  <c:v>31.5</c:v>
                </c:pt>
                <c:pt idx="2">
                  <c:v>51.5</c:v>
                </c:pt>
                <c:pt idx="3">
                  <c:v>71.5</c:v>
                </c:pt>
                <c:pt idx="4">
                  <c:v>91.5</c:v>
                </c:pt>
              </c:numCache>
            </c:numRef>
          </c:xVal>
          <c:yVal>
            <c:numRef>
              <c:f>'VL entire set SmO2'!$W$2:$W$6</c:f>
              <c:numCache>
                <c:formatCode>General</c:formatCode>
                <c:ptCount val="5"/>
                <c:pt idx="0">
                  <c:v>68.357753882915191</c:v>
                </c:pt>
                <c:pt idx="1">
                  <c:v>32.138065447902093</c:v>
                </c:pt>
                <c:pt idx="2">
                  <c:v>36.108459304344791</c:v>
                </c:pt>
                <c:pt idx="3">
                  <c:v>35.458791114212389</c:v>
                </c:pt>
                <c:pt idx="4">
                  <c:v>35.100494679603372</c:v>
                </c:pt>
              </c:numCache>
            </c:numRef>
          </c:yVal>
          <c:smooth val="0"/>
          <c:extLst>
            <c:ext xmlns:c16="http://schemas.microsoft.com/office/drawing/2014/chart" uri="{C3380CC4-5D6E-409C-BE32-E72D297353CC}">
              <c16:uniqueId val="{00000001-F8BC-41F4-BA16-6B060D20457E}"/>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Entire Set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entire set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entire set SmO2'!$U$2:$U$6</c:f>
                <c:numCache>
                  <c:formatCode>General</c:formatCode>
                  <c:ptCount val="5"/>
                  <c:pt idx="0">
                    <c:v>12.492696444193131</c:v>
                  </c:pt>
                  <c:pt idx="1">
                    <c:v>20.560864874848509</c:v>
                  </c:pt>
                  <c:pt idx="2">
                    <c:v>18.919867816655294</c:v>
                  </c:pt>
                  <c:pt idx="3">
                    <c:v>18.774711374238638</c:v>
                  </c:pt>
                  <c:pt idx="4">
                    <c:v>19.890296392655387</c:v>
                  </c:pt>
                </c:numCache>
              </c:numRef>
            </c:plus>
            <c:minus>
              <c:numRef>
                <c:f>'VL entire set SmO2'!$U$2:$U$6</c:f>
                <c:numCache>
                  <c:formatCode>General</c:formatCode>
                  <c:ptCount val="5"/>
                  <c:pt idx="0">
                    <c:v>12.492696444193131</c:v>
                  </c:pt>
                  <c:pt idx="1">
                    <c:v>20.560864874848509</c:v>
                  </c:pt>
                  <c:pt idx="2">
                    <c:v>18.919867816655294</c:v>
                  </c:pt>
                  <c:pt idx="3">
                    <c:v>18.774711374238638</c:v>
                  </c:pt>
                  <c:pt idx="4">
                    <c:v>19.890296392655387</c:v>
                  </c:pt>
                </c:numCache>
              </c:numRef>
            </c:minus>
            <c:spPr>
              <a:noFill/>
              <a:ln w="25400" cap="flat" cmpd="sng" algn="ctr">
                <a:solidFill>
                  <a:schemeClr val="tx1"/>
                </a:solidFill>
                <a:round/>
              </a:ln>
              <a:effectLst/>
            </c:spPr>
          </c:errBars>
          <c:xVal>
            <c:numRef>
              <c:f>'VL entire set SmO2'!$S$2:$S$6</c:f>
              <c:numCache>
                <c:formatCode>General</c:formatCode>
                <c:ptCount val="5"/>
                <c:pt idx="0">
                  <c:v>8.5</c:v>
                </c:pt>
                <c:pt idx="1">
                  <c:v>28.5</c:v>
                </c:pt>
                <c:pt idx="2">
                  <c:v>48.5</c:v>
                </c:pt>
                <c:pt idx="3">
                  <c:v>68.5</c:v>
                </c:pt>
                <c:pt idx="4">
                  <c:v>88.5</c:v>
                </c:pt>
              </c:numCache>
            </c:numRef>
          </c:xVal>
          <c:yVal>
            <c:numRef>
              <c:f>'VL entire set SmO2'!$T$2:$T$6</c:f>
              <c:numCache>
                <c:formatCode>General</c:formatCode>
                <c:ptCount val="5"/>
                <c:pt idx="0">
                  <c:v>69.819354838709671</c:v>
                </c:pt>
                <c:pt idx="1">
                  <c:v>40.340639351360707</c:v>
                </c:pt>
                <c:pt idx="2">
                  <c:v>41.650739118294851</c:v>
                </c:pt>
                <c:pt idx="3">
                  <c:v>41.020869085872917</c:v>
                </c:pt>
                <c:pt idx="4">
                  <c:v>41.940850363333738</c:v>
                </c:pt>
              </c:numCache>
            </c:numRef>
          </c:yVal>
          <c:smooth val="0"/>
          <c:extLst>
            <c:ext xmlns:c16="http://schemas.microsoft.com/office/drawing/2014/chart" uri="{C3380CC4-5D6E-409C-BE32-E72D297353CC}">
              <c16:uniqueId val="{00000000-EDFE-4978-90FF-A9364F0F15BE}"/>
            </c:ext>
          </c:extLst>
        </c:ser>
        <c:ser>
          <c:idx val="1"/>
          <c:order val="1"/>
          <c:tx>
            <c:strRef>
              <c:f>'VL entire set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entire set SmO2'!$X$2:$X$6</c:f>
                <c:numCache>
                  <c:formatCode>General</c:formatCode>
                  <c:ptCount val="5"/>
                  <c:pt idx="0">
                    <c:v>13.321523770388774</c:v>
                  </c:pt>
                  <c:pt idx="1">
                    <c:v>22.905973941521015</c:v>
                  </c:pt>
                  <c:pt idx="2">
                    <c:v>20.698703378110931</c:v>
                  </c:pt>
                  <c:pt idx="3">
                    <c:v>18.272707951773693</c:v>
                  </c:pt>
                  <c:pt idx="4">
                    <c:v>16.795904071786691</c:v>
                  </c:pt>
                </c:numCache>
              </c:numRef>
            </c:plus>
            <c:minus>
              <c:numRef>
                <c:f>'VL entire set SmO2'!$X$2:$X$6</c:f>
                <c:numCache>
                  <c:formatCode>General</c:formatCode>
                  <c:ptCount val="5"/>
                  <c:pt idx="0">
                    <c:v>13.321523770388774</c:v>
                  </c:pt>
                  <c:pt idx="1">
                    <c:v>22.905973941521015</c:v>
                  </c:pt>
                  <c:pt idx="2">
                    <c:v>20.698703378110931</c:v>
                  </c:pt>
                  <c:pt idx="3">
                    <c:v>18.272707951773693</c:v>
                  </c:pt>
                  <c:pt idx="4">
                    <c:v>16.795904071786691</c:v>
                  </c:pt>
                </c:numCache>
              </c:numRef>
            </c:minus>
            <c:spPr>
              <a:noFill/>
              <a:ln w="25400" cap="flat" cmpd="sng" algn="ctr">
                <a:solidFill>
                  <a:schemeClr val="tx1"/>
                </a:solidFill>
                <a:round/>
              </a:ln>
              <a:effectLst/>
            </c:spPr>
          </c:errBars>
          <c:xVal>
            <c:numRef>
              <c:f>'VL entire set SmO2'!$V$2:$V$6</c:f>
              <c:numCache>
                <c:formatCode>General</c:formatCode>
                <c:ptCount val="5"/>
                <c:pt idx="0">
                  <c:v>11.5</c:v>
                </c:pt>
                <c:pt idx="1">
                  <c:v>31.5</c:v>
                </c:pt>
                <c:pt idx="2">
                  <c:v>51.5</c:v>
                </c:pt>
                <c:pt idx="3">
                  <c:v>71.5</c:v>
                </c:pt>
                <c:pt idx="4">
                  <c:v>91.5</c:v>
                </c:pt>
              </c:numCache>
            </c:numRef>
          </c:xVal>
          <c:yVal>
            <c:numRef>
              <c:f>'VL entire set SmO2'!$W$2:$W$6</c:f>
              <c:numCache>
                <c:formatCode>General</c:formatCode>
                <c:ptCount val="5"/>
                <c:pt idx="0">
                  <c:v>68.357753882915191</c:v>
                </c:pt>
                <c:pt idx="1">
                  <c:v>32.138065447902093</c:v>
                </c:pt>
                <c:pt idx="2">
                  <c:v>36.108459304344791</c:v>
                </c:pt>
                <c:pt idx="3">
                  <c:v>35.458791114212389</c:v>
                </c:pt>
                <c:pt idx="4">
                  <c:v>35.100494679603372</c:v>
                </c:pt>
              </c:numCache>
            </c:numRef>
          </c:yVal>
          <c:smooth val="0"/>
          <c:extLst>
            <c:ext xmlns:c16="http://schemas.microsoft.com/office/drawing/2014/chart" uri="{C3380CC4-5D6E-409C-BE32-E72D297353CC}">
              <c16:uniqueId val="{00000001-EDFE-4978-90FF-A9364F0F15BE}"/>
            </c:ext>
          </c:extLst>
        </c:ser>
        <c:ser>
          <c:idx val="2"/>
          <c:order val="2"/>
          <c:tx>
            <c:strRef>
              <c:f>'VL entire set SmO2'!$AC$1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entire set SmO2'!$AD$2:$AD$6</c:f>
                <c:numCache>
                  <c:formatCode>General</c:formatCode>
                  <c:ptCount val="5"/>
                  <c:pt idx="0">
                    <c:v>11.377738260539832</c:v>
                  </c:pt>
                  <c:pt idx="1">
                    <c:v>17.542037894078579</c:v>
                  </c:pt>
                  <c:pt idx="2">
                    <c:v>15.614714216743117</c:v>
                  </c:pt>
                  <c:pt idx="3">
                    <c:v>16.35252993199656</c:v>
                  </c:pt>
                  <c:pt idx="4">
                    <c:v>18.867910593358136</c:v>
                  </c:pt>
                </c:numCache>
              </c:numRef>
            </c:plus>
            <c:minus>
              <c:numRef>
                <c:f>'VL entire set SmO2'!$AD$2:$AD$6</c:f>
                <c:numCache>
                  <c:formatCode>General</c:formatCode>
                  <c:ptCount val="5"/>
                  <c:pt idx="0">
                    <c:v>11.377738260539832</c:v>
                  </c:pt>
                  <c:pt idx="1">
                    <c:v>17.542037894078579</c:v>
                  </c:pt>
                  <c:pt idx="2">
                    <c:v>15.614714216743117</c:v>
                  </c:pt>
                  <c:pt idx="3">
                    <c:v>16.35252993199656</c:v>
                  </c:pt>
                  <c:pt idx="4">
                    <c:v>18.867910593358136</c:v>
                  </c:pt>
                </c:numCache>
              </c:numRef>
            </c:minus>
            <c:spPr>
              <a:noFill/>
              <a:ln w="25400" cap="flat" cmpd="sng" algn="ctr">
                <a:solidFill>
                  <a:srgbClr val="0070C0"/>
                </a:solidFill>
                <a:round/>
              </a:ln>
              <a:effectLst/>
            </c:spPr>
          </c:errBars>
          <c:xVal>
            <c:numRef>
              <c:f>'VL entire set SmO2'!$AB$2:$AB$6</c:f>
              <c:numCache>
                <c:formatCode>General</c:formatCode>
                <c:ptCount val="5"/>
                <c:pt idx="0">
                  <c:v>8</c:v>
                </c:pt>
                <c:pt idx="1">
                  <c:v>28</c:v>
                </c:pt>
                <c:pt idx="2">
                  <c:v>48</c:v>
                </c:pt>
                <c:pt idx="3">
                  <c:v>68</c:v>
                </c:pt>
                <c:pt idx="4">
                  <c:v>88</c:v>
                </c:pt>
              </c:numCache>
            </c:numRef>
          </c:xVal>
          <c:yVal>
            <c:numRef>
              <c:f>'VL entire set SmO2'!$AC$2:$AC$6</c:f>
              <c:numCache>
                <c:formatCode>General</c:formatCode>
                <c:ptCount val="5"/>
                <c:pt idx="0">
                  <c:v>68.626728110599075</c:v>
                </c:pt>
                <c:pt idx="1">
                  <c:v>33.135457232825651</c:v>
                </c:pt>
                <c:pt idx="2">
                  <c:v>33.479712060262706</c:v>
                </c:pt>
                <c:pt idx="3">
                  <c:v>33.896366495316073</c:v>
                </c:pt>
                <c:pt idx="4">
                  <c:v>35.758384801288933</c:v>
                </c:pt>
              </c:numCache>
            </c:numRef>
          </c:yVal>
          <c:smooth val="0"/>
          <c:extLst>
            <c:ext xmlns:c16="http://schemas.microsoft.com/office/drawing/2014/chart" uri="{C3380CC4-5D6E-409C-BE32-E72D297353CC}">
              <c16:uniqueId val="{00000002-EDFE-4978-90FF-A9364F0F15BE}"/>
            </c:ext>
          </c:extLst>
        </c:ser>
        <c:ser>
          <c:idx val="3"/>
          <c:order val="3"/>
          <c:tx>
            <c:strRef>
              <c:f>'VL entire set SmO2'!$AF$1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entire set SmO2'!$AG$2:$AG$6</c:f>
                <c:numCache>
                  <c:formatCode>General</c:formatCode>
                  <c:ptCount val="5"/>
                  <c:pt idx="0">
                    <c:v>14.20378196794049</c:v>
                  </c:pt>
                  <c:pt idx="1">
                    <c:v>21.198466873890428</c:v>
                  </c:pt>
                  <c:pt idx="2">
                    <c:v>18.157808262951097</c:v>
                  </c:pt>
                  <c:pt idx="3">
                    <c:v>18.353317059571729</c:v>
                  </c:pt>
                  <c:pt idx="4">
                    <c:v>19.107109051431436</c:v>
                  </c:pt>
                </c:numCache>
              </c:numRef>
            </c:plus>
            <c:minus>
              <c:numRef>
                <c:f>'VL entire set SmO2'!$AG$2:$AG$6</c:f>
                <c:numCache>
                  <c:formatCode>General</c:formatCode>
                  <c:ptCount val="5"/>
                  <c:pt idx="0">
                    <c:v>14.20378196794049</c:v>
                  </c:pt>
                  <c:pt idx="1">
                    <c:v>21.198466873890428</c:v>
                  </c:pt>
                  <c:pt idx="2">
                    <c:v>18.157808262951097</c:v>
                  </c:pt>
                  <c:pt idx="3">
                    <c:v>18.353317059571729</c:v>
                  </c:pt>
                  <c:pt idx="4">
                    <c:v>19.107109051431436</c:v>
                  </c:pt>
                </c:numCache>
              </c:numRef>
            </c:minus>
            <c:spPr>
              <a:noFill/>
              <a:ln w="25400" cap="flat" cmpd="sng" algn="ctr">
                <a:solidFill>
                  <a:srgbClr val="7030A0"/>
                </a:solidFill>
                <a:round/>
              </a:ln>
              <a:effectLst/>
            </c:spPr>
          </c:errBars>
          <c:xVal>
            <c:numRef>
              <c:f>'VL entire set SmO2'!$AE$2:$AE$6</c:f>
              <c:numCache>
                <c:formatCode>General</c:formatCode>
                <c:ptCount val="5"/>
                <c:pt idx="0">
                  <c:v>9</c:v>
                </c:pt>
                <c:pt idx="1">
                  <c:v>29</c:v>
                </c:pt>
                <c:pt idx="2">
                  <c:v>49</c:v>
                </c:pt>
                <c:pt idx="3">
                  <c:v>69</c:v>
                </c:pt>
                <c:pt idx="4">
                  <c:v>89</c:v>
                </c:pt>
              </c:numCache>
            </c:numRef>
          </c:xVal>
          <c:yVal>
            <c:numRef>
              <c:f>'VL entire set SmO2'!$AF$2:$AF$6</c:f>
              <c:numCache>
                <c:formatCode>General</c:formatCode>
                <c:ptCount val="5"/>
                <c:pt idx="0">
                  <c:v>71.337243401759537</c:v>
                </c:pt>
                <c:pt idx="1">
                  <c:v>49.510871138587156</c:v>
                </c:pt>
                <c:pt idx="2">
                  <c:v>52.050228101244848</c:v>
                </c:pt>
                <c:pt idx="3">
                  <c:v>50.088417837490731</c:v>
                </c:pt>
                <c:pt idx="4">
                  <c:v>49.809442896845304</c:v>
                </c:pt>
              </c:numCache>
            </c:numRef>
          </c:yVal>
          <c:smooth val="0"/>
          <c:extLst>
            <c:ext xmlns:c16="http://schemas.microsoft.com/office/drawing/2014/chart" uri="{C3380CC4-5D6E-409C-BE32-E72D297353CC}">
              <c16:uniqueId val="{00000003-EDFE-4978-90FF-A9364F0F15BE}"/>
            </c:ext>
          </c:extLst>
        </c:ser>
        <c:ser>
          <c:idx val="4"/>
          <c:order val="4"/>
          <c:tx>
            <c:strRef>
              <c:f>'VL entire set SmO2'!$AI$1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entire set SmO2'!$AJ$2:$AJ$6</c:f>
                <c:numCache>
                  <c:formatCode>General</c:formatCode>
                  <c:ptCount val="5"/>
                  <c:pt idx="0">
                    <c:v>9.2773000052964623</c:v>
                  </c:pt>
                  <c:pt idx="1">
                    <c:v>20.545296311377552</c:v>
                  </c:pt>
                  <c:pt idx="2">
                    <c:v>20.562151340067409</c:v>
                  </c:pt>
                  <c:pt idx="3">
                    <c:v>19.373231233078776</c:v>
                  </c:pt>
                  <c:pt idx="4">
                    <c:v>17.228598063766533</c:v>
                  </c:pt>
                </c:numCache>
              </c:numRef>
            </c:plus>
            <c:minus>
              <c:numRef>
                <c:f>'VL entire set SmO2'!$AJ$2:$AJ$6</c:f>
                <c:numCache>
                  <c:formatCode>General</c:formatCode>
                  <c:ptCount val="5"/>
                  <c:pt idx="0">
                    <c:v>9.2773000052964623</c:v>
                  </c:pt>
                  <c:pt idx="1">
                    <c:v>20.545296311377552</c:v>
                  </c:pt>
                  <c:pt idx="2">
                    <c:v>20.562151340067409</c:v>
                  </c:pt>
                  <c:pt idx="3">
                    <c:v>19.373231233078776</c:v>
                  </c:pt>
                  <c:pt idx="4">
                    <c:v>17.228598063766533</c:v>
                  </c:pt>
                </c:numCache>
              </c:numRef>
            </c:minus>
            <c:spPr>
              <a:noFill/>
              <a:ln w="25400" cap="flat" cmpd="sng" algn="ctr">
                <a:solidFill>
                  <a:srgbClr val="0070C0"/>
                </a:solidFill>
                <a:round/>
              </a:ln>
              <a:effectLst/>
            </c:spPr>
          </c:errBars>
          <c:xVal>
            <c:numRef>
              <c:f>'VL entire set SmO2'!$AH$2:$AH$6</c:f>
              <c:numCache>
                <c:formatCode>General</c:formatCode>
                <c:ptCount val="5"/>
                <c:pt idx="0">
                  <c:v>11</c:v>
                </c:pt>
                <c:pt idx="1">
                  <c:v>31</c:v>
                </c:pt>
                <c:pt idx="2">
                  <c:v>51</c:v>
                </c:pt>
                <c:pt idx="3">
                  <c:v>71</c:v>
                </c:pt>
                <c:pt idx="4">
                  <c:v>91</c:v>
                </c:pt>
              </c:numCache>
            </c:numRef>
          </c:xVal>
          <c:yVal>
            <c:numRef>
              <c:f>'VL entire set SmO2'!$AI$2:$AI$6</c:f>
              <c:numCache>
                <c:formatCode>General</c:formatCode>
                <c:ptCount val="5"/>
                <c:pt idx="0">
                  <c:v>66.440092165898619</c:v>
                </c:pt>
                <c:pt idx="1">
                  <c:v>24.561052667453627</c:v>
                </c:pt>
                <c:pt idx="2">
                  <c:v>29.258637380393932</c:v>
                </c:pt>
                <c:pt idx="3">
                  <c:v>30.819606137228025</c:v>
                </c:pt>
                <c:pt idx="4">
                  <c:v>29.707466913439568</c:v>
                </c:pt>
              </c:numCache>
            </c:numRef>
          </c:yVal>
          <c:smooth val="0"/>
          <c:extLst>
            <c:ext xmlns:c16="http://schemas.microsoft.com/office/drawing/2014/chart" uri="{C3380CC4-5D6E-409C-BE32-E72D297353CC}">
              <c16:uniqueId val="{00000004-EDFE-4978-90FF-A9364F0F15BE}"/>
            </c:ext>
          </c:extLst>
        </c:ser>
        <c:ser>
          <c:idx val="5"/>
          <c:order val="5"/>
          <c:tx>
            <c:strRef>
              <c:f>'VL entire set SmO2'!$AL$1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entire set SmO2'!$AM$2:$AM$6</c:f>
                <c:numCache>
                  <c:formatCode>General</c:formatCode>
                  <c:ptCount val="5"/>
                  <c:pt idx="0">
                    <c:v>17.387394945065779</c:v>
                  </c:pt>
                  <c:pt idx="1">
                    <c:v>22.97448642860115</c:v>
                  </c:pt>
                  <c:pt idx="2">
                    <c:v>18.146993756329739</c:v>
                  </c:pt>
                  <c:pt idx="3">
                    <c:v>15.650639915688334</c:v>
                  </c:pt>
                  <c:pt idx="4">
                    <c:v>14.093665046708171</c:v>
                  </c:pt>
                </c:numCache>
              </c:numRef>
            </c:plus>
            <c:minus>
              <c:numRef>
                <c:f>'VL entire set SmO2'!$AM$2:$AM$6</c:f>
                <c:numCache>
                  <c:formatCode>General</c:formatCode>
                  <c:ptCount val="5"/>
                  <c:pt idx="0">
                    <c:v>17.387394945065779</c:v>
                  </c:pt>
                  <c:pt idx="1">
                    <c:v>22.97448642860115</c:v>
                  </c:pt>
                  <c:pt idx="2">
                    <c:v>18.146993756329739</c:v>
                  </c:pt>
                  <c:pt idx="3">
                    <c:v>15.650639915688334</c:v>
                  </c:pt>
                  <c:pt idx="4">
                    <c:v>14.093665046708171</c:v>
                  </c:pt>
                </c:numCache>
              </c:numRef>
            </c:minus>
            <c:spPr>
              <a:noFill/>
              <a:ln w="25400" cap="flat" cmpd="sng" algn="ctr">
                <a:solidFill>
                  <a:srgbClr val="7030A0"/>
                </a:solidFill>
                <a:round/>
              </a:ln>
              <a:effectLst/>
            </c:spPr>
          </c:errBars>
          <c:xVal>
            <c:numRef>
              <c:f>'VL entire set SmO2'!$AK$2:$AK$6</c:f>
              <c:numCache>
                <c:formatCode>General</c:formatCode>
                <c:ptCount val="5"/>
                <c:pt idx="0">
                  <c:v>12</c:v>
                </c:pt>
                <c:pt idx="1">
                  <c:v>32</c:v>
                </c:pt>
                <c:pt idx="2">
                  <c:v>52</c:v>
                </c:pt>
                <c:pt idx="3">
                  <c:v>72</c:v>
                </c:pt>
                <c:pt idx="4">
                  <c:v>92</c:v>
                </c:pt>
              </c:numCache>
            </c:numRef>
          </c:xVal>
          <c:yVal>
            <c:numRef>
              <c:f>'VL entire set SmO2'!$AL$2:$AL$6</c:f>
              <c:numCache>
                <c:formatCode>General</c:formatCode>
                <c:ptCount val="5"/>
                <c:pt idx="0">
                  <c:v>70.79841425002715</c:v>
                </c:pt>
                <c:pt idx="1">
                  <c:v>41.781536259381966</c:v>
                </c:pt>
                <c:pt idx="2">
                  <c:v>44.826414480282253</c:v>
                </c:pt>
                <c:pt idx="3">
                  <c:v>41.363208357647039</c:v>
                </c:pt>
                <c:pt idx="4">
                  <c:v>41.964348200175486</c:v>
                </c:pt>
              </c:numCache>
            </c:numRef>
          </c:yVal>
          <c:smooth val="0"/>
          <c:extLst>
            <c:ext xmlns:c16="http://schemas.microsoft.com/office/drawing/2014/chart" uri="{C3380CC4-5D6E-409C-BE32-E72D297353CC}">
              <c16:uniqueId val="{00000005-EDFE-4978-90FF-A9364F0F15BE}"/>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Entire Set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set 10s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set 10s TH'!$U$2:$U$6</c:f>
                <c:numCache>
                  <c:formatCode>General</c:formatCode>
                  <c:ptCount val="5"/>
                  <c:pt idx="0">
                    <c:v>0.44470040372600744</c:v>
                  </c:pt>
                  <c:pt idx="1">
                    <c:v>0.45126869952873128</c:v>
                  </c:pt>
                  <c:pt idx="2">
                    <c:v>0.42399909966141164</c:v>
                  </c:pt>
                  <c:pt idx="3">
                    <c:v>0.38883054721104954</c:v>
                  </c:pt>
                  <c:pt idx="4">
                    <c:v>0.39464067904304506</c:v>
                  </c:pt>
                </c:numCache>
              </c:numRef>
            </c:plus>
            <c:minus>
              <c:numRef>
                <c:f>'FCR set 10s TH'!$U$2:$U$6</c:f>
                <c:numCache>
                  <c:formatCode>General</c:formatCode>
                  <c:ptCount val="5"/>
                  <c:pt idx="0">
                    <c:v>0.44470040372600744</c:v>
                  </c:pt>
                  <c:pt idx="1">
                    <c:v>0.45126869952873128</c:v>
                  </c:pt>
                  <c:pt idx="2">
                    <c:v>0.42399909966141164</c:v>
                  </c:pt>
                  <c:pt idx="3">
                    <c:v>0.38883054721104954</c:v>
                  </c:pt>
                  <c:pt idx="4">
                    <c:v>0.39464067904304506</c:v>
                  </c:pt>
                </c:numCache>
              </c:numRef>
            </c:minus>
            <c:spPr>
              <a:noFill/>
              <a:ln w="25400" cap="flat" cmpd="sng" algn="ctr">
                <a:solidFill>
                  <a:schemeClr val="tx1"/>
                </a:solidFill>
                <a:round/>
              </a:ln>
              <a:effectLst/>
            </c:spPr>
          </c:errBars>
          <c:xVal>
            <c:numRef>
              <c:f>'FCR set 10s TH'!$S$2:$S$6</c:f>
              <c:numCache>
                <c:formatCode>General</c:formatCode>
                <c:ptCount val="5"/>
                <c:pt idx="0">
                  <c:v>8.5</c:v>
                </c:pt>
                <c:pt idx="1">
                  <c:v>28.5</c:v>
                </c:pt>
                <c:pt idx="2">
                  <c:v>48.5</c:v>
                </c:pt>
                <c:pt idx="3">
                  <c:v>68.5</c:v>
                </c:pt>
                <c:pt idx="4">
                  <c:v>88.5</c:v>
                </c:pt>
              </c:numCache>
            </c:numRef>
          </c:xVal>
          <c:yVal>
            <c:numRef>
              <c:f>'FCR set 10s TH'!$T$2:$T$6</c:f>
              <c:numCache>
                <c:formatCode>General</c:formatCode>
                <c:ptCount val="5"/>
                <c:pt idx="0">
                  <c:v>12.573680555555557</c:v>
                </c:pt>
                <c:pt idx="1">
                  <c:v>12.751681159420288</c:v>
                </c:pt>
                <c:pt idx="2">
                  <c:v>12.75659722222222</c:v>
                </c:pt>
                <c:pt idx="3">
                  <c:v>12.751466666666669</c:v>
                </c:pt>
                <c:pt idx="4">
                  <c:v>12.776386666666667</c:v>
                </c:pt>
              </c:numCache>
            </c:numRef>
          </c:yVal>
          <c:smooth val="0"/>
          <c:extLst>
            <c:ext xmlns:c16="http://schemas.microsoft.com/office/drawing/2014/chart" uri="{C3380CC4-5D6E-409C-BE32-E72D297353CC}">
              <c16:uniqueId val="{00000000-7568-421D-9E99-6349959F2403}"/>
            </c:ext>
          </c:extLst>
        </c:ser>
        <c:ser>
          <c:idx val="1"/>
          <c:order val="1"/>
          <c:tx>
            <c:strRef>
              <c:f>'FCR set 10s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set 10s TH'!$X$2:$X$6</c:f>
                <c:numCache>
                  <c:formatCode>General</c:formatCode>
                  <c:ptCount val="5"/>
                  <c:pt idx="0">
                    <c:v>0.49123429199276136</c:v>
                  </c:pt>
                  <c:pt idx="1">
                    <c:v>0.44432719342261146</c:v>
                  </c:pt>
                  <c:pt idx="2">
                    <c:v>0.51009123294360359</c:v>
                  </c:pt>
                  <c:pt idx="3">
                    <c:v>0.45247712772151377</c:v>
                  </c:pt>
                  <c:pt idx="4">
                    <c:v>0.4198349763983551</c:v>
                  </c:pt>
                </c:numCache>
              </c:numRef>
            </c:plus>
            <c:minus>
              <c:numRef>
                <c:f>'FCR set 10s TH'!$X$2:$X$6</c:f>
                <c:numCache>
                  <c:formatCode>General</c:formatCode>
                  <c:ptCount val="5"/>
                  <c:pt idx="0">
                    <c:v>0.49123429199276136</c:v>
                  </c:pt>
                  <c:pt idx="1">
                    <c:v>0.44432719342261146</c:v>
                  </c:pt>
                  <c:pt idx="2">
                    <c:v>0.51009123294360359</c:v>
                  </c:pt>
                  <c:pt idx="3">
                    <c:v>0.45247712772151377</c:v>
                  </c:pt>
                  <c:pt idx="4">
                    <c:v>0.4198349763983551</c:v>
                  </c:pt>
                </c:numCache>
              </c:numRef>
            </c:minus>
            <c:spPr>
              <a:noFill/>
              <a:ln w="25400" cap="flat" cmpd="sng" algn="ctr">
                <a:solidFill>
                  <a:schemeClr val="tx1"/>
                </a:solidFill>
                <a:round/>
              </a:ln>
              <a:effectLst/>
            </c:spPr>
          </c:errBars>
          <c:xVal>
            <c:numRef>
              <c:f>'FCR set 10s TH'!$V$2:$V$6</c:f>
              <c:numCache>
                <c:formatCode>General</c:formatCode>
                <c:ptCount val="5"/>
                <c:pt idx="0">
                  <c:v>11.5</c:v>
                </c:pt>
                <c:pt idx="1">
                  <c:v>31.5</c:v>
                </c:pt>
                <c:pt idx="2">
                  <c:v>51.5</c:v>
                </c:pt>
                <c:pt idx="3">
                  <c:v>71.5</c:v>
                </c:pt>
                <c:pt idx="4">
                  <c:v>91.5</c:v>
                </c:pt>
              </c:numCache>
            </c:numRef>
          </c:xVal>
          <c:yVal>
            <c:numRef>
              <c:f>'FCR set 10s TH'!$W$2:$W$6</c:f>
              <c:numCache>
                <c:formatCode>General</c:formatCode>
                <c:ptCount val="5"/>
                <c:pt idx="0">
                  <c:v>12.645933333333332</c:v>
                </c:pt>
                <c:pt idx="1">
                  <c:v>12.796440000000002</c:v>
                </c:pt>
                <c:pt idx="2">
                  <c:v>12.83050666666667</c:v>
                </c:pt>
                <c:pt idx="3">
                  <c:v>12.807573333333334</c:v>
                </c:pt>
                <c:pt idx="4">
                  <c:v>12.781266666666671</c:v>
                </c:pt>
              </c:numCache>
            </c:numRef>
          </c:yVal>
          <c:smooth val="0"/>
          <c:extLst>
            <c:ext xmlns:c16="http://schemas.microsoft.com/office/drawing/2014/chart" uri="{C3380CC4-5D6E-409C-BE32-E72D297353CC}">
              <c16:uniqueId val="{00000001-7568-421D-9E99-6349959F2403}"/>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1.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TH Set Final 10s (g/dL)</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set 10s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set 10s TH'!$U$2:$U$6</c:f>
                <c:numCache>
                  <c:formatCode>General</c:formatCode>
                  <c:ptCount val="5"/>
                  <c:pt idx="0">
                    <c:v>0.44470040372600744</c:v>
                  </c:pt>
                  <c:pt idx="1">
                    <c:v>0.45126869952873128</c:v>
                  </c:pt>
                  <c:pt idx="2">
                    <c:v>0.42399909966141164</c:v>
                  </c:pt>
                  <c:pt idx="3">
                    <c:v>0.38883054721104954</c:v>
                  </c:pt>
                  <c:pt idx="4">
                    <c:v>0.39464067904304506</c:v>
                  </c:pt>
                </c:numCache>
              </c:numRef>
            </c:plus>
            <c:minus>
              <c:numRef>
                <c:f>'FCR set 10s TH'!$U$2:$U$6</c:f>
                <c:numCache>
                  <c:formatCode>General</c:formatCode>
                  <c:ptCount val="5"/>
                  <c:pt idx="0">
                    <c:v>0.44470040372600744</c:v>
                  </c:pt>
                  <c:pt idx="1">
                    <c:v>0.45126869952873128</c:v>
                  </c:pt>
                  <c:pt idx="2">
                    <c:v>0.42399909966141164</c:v>
                  </c:pt>
                  <c:pt idx="3">
                    <c:v>0.38883054721104954</c:v>
                  </c:pt>
                  <c:pt idx="4">
                    <c:v>0.39464067904304506</c:v>
                  </c:pt>
                </c:numCache>
              </c:numRef>
            </c:minus>
            <c:spPr>
              <a:noFill/>
              <a:ln w="25400" cap="flat" cmpd="sng" algn="ctr">
                <a:solidFill>
                  <a:schemeClr val="tx1"/>
                </a:solidFill>
                <a:round/>
              </a:ln>
              <a:effectLst/>
            </c:spPr>
          </c:errBars>
          <c:xVal>
            <c:numRef>
              <c:f>'FCR set 10s TH'!$S$2:$S$6</c:f>
              <c:numCache>
                <c:formatCode>General</c:formatCode>
                <c:ptCount val="5"/>
                <c:pt idx="0">
                  <c:v>8.5</c:v>
                </c:pt>
                <c:pt idx="1">
                  <c:v>28.5</c:v>
                </c:pt>
                <c:pt idx="2">
                  <c:v>48.5</c:v>
                </c:pt>
                <c:pt idx="3">
                  <c:v>68.5</c:v>
                </c:pt>
                <c:pt idx="4">
                  <c:v>88.5</c:v>
                </c:pt>
              </c:numCache>
            </c:numRef>
          </c:xVal>
          <c:yVal>
            <c:numRef>
              <c:f>'FCR set 10s TH'!$T$2:$T$6</c:f>
              <c:numCache>
                <c:formatCode>General</c:formatCode>
                <c:ptCount val="5"/>
                <c:pt idx="0">
                  <c:v>12.573680555555557</c:v>
                </c:pt>
                <c:pt idx="1">
                  <c:v>12.751681159420288</c:v>
                </c:pt>
                <c:pt idx="2">
                  <c:v>12.75659722222222</c:v>
                </c:pt>
                <c:pt idx="3">
                  <c:v>12.751466666666669</c:v>
                </c:pt>
                <c:pt idx="4">
                  <c:v>12.776386666666667</c:v>
                </c:pt>
              </c:numCache>
            </c:numRef>
          </c:yVal>
          <c:smooth val="0"/>
          <c:extLst>
            <c:ext xmlns:c16="http://schemas.microsoft.com/office/drawing/2014/chart" uri="{C3380CC4-5D6E-409C-BE32-E72D297353CC}">
              <c16:uniqueId val="{00000000-86F7-47EA-97EB-BCF2CFAA0772}"/>
            </c:ext>
          </c:extLst>
        </c:ser>
        <c:ser>
          <c:idx val="1"/>
          <c:order val="1"/>
          <c:tx>
            <c:strRef>
              <c:f>'FCR set 10s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set 10s TH'!$X$2:$X$6</c:f>
                <c:numCache>
                  <c:formatCode>General</c:formatCode>
                  <c:ptCount val="5"/>
                  <c:pt idx="0">
                    <c:v>0.49123429199276136</c:v>
                  </c:pt>
                  <c:pt idx="1">
                    <c:v>0.44432719342261146</c:v>
                  </c:pt>
                  <c:pt idx="2">
                    <c:v>0.51009123294360359</c:v>
                  </c:pt>
                  <c:pt idx="3">
                    <c:v>0.45247712772151377</c:v>
                  </c:pt>
                  <c:pt idx="4">
                    <c:v>0.4198349763983551</c:v>
                  </c:pt>
                </c:numCache>
              </c:numRef>
            </c:plus>
            <c:minus>
              <c:numRef>
                <c:f>'FCR set 10s TH'!$X$2:$X$6</c:f>
                <c:numCache>
                  <c:formatCode>General</c:formatCode>
                  <c:ptCount val="5"/>
                  <c:pt idx="0">
                    <c:v>0.49123429199276136</c:v>
                  </c:pt>
                  <c:pt idx="1">
                    <c:v>0.44432719342261146</c:v>
                  </c:pt>
                  <c:pt idx="2">
                    <c:v>0.51009123294360359</c:v>
                  </c:pt>
                  <c:pt idx="3">
                    <c:v>0.45247712772151377</c:v>
                  </c:pt>
                  <c:pt idx="4">
                    <c:v>0.4198349763983551</c:v>
                  </c:pt>
                </c:numCache>
              </c:numRef>
            </c:minus>
            <c:spPr>
              <a:noFill/>
              <a:ln w="25400" cap="flat" cmpd="sng" algn="ctr">
                <a:solidFill>
                  <a:schemeClr val="tx1"/>
                </a:solidFill>
                <a:round/>
              </a:ln>
              <a:effectLst/>
            </c:spPr>
          </c:errBars>
          <c:xVal>
            <c:numRef>
              <c:f>'FCR set 10s TH'!$V$2:$V$6</c:f>
              <c:numCache>
                <c:formatCode>General</c:formatCode>
                <c:ptCount val="5"/>
                <c:pt idx="0">
                  <c:v>11.5</c:v>
                </c:pt>
                <c:pt idx="1">
                  <c:v>31.5</c:v>
                </c:pt>
                <c:pt idx="2">
                  <c:v>51.5</c:v>
                </c:pt>
                <c:pt idx="3">
                  <c:v>71.5</c:v>
                </c:pt>
                <c:pt idx="4">
                  <c:v>91.5</c:v>
                </c:pt>
              </c:numCache>
            </c:numRef>
          </c:xVal>
          <c:yVal>
            <c:numRef>
              <c:f>'FCR set 10s TH'!$W$2:$W$6</c:f>
              <c:numCache>
                <c:formatCode>General</c:formatCode>
                <c:ptCount val="5"/>
                <c:pt idx="0">
                  <c:v>12.645933333333332</c:v>
                </c:pt>
                <c:pt idx="1">
                  <c:v>12.796440000000002</c:v>
                </c:pt>
                <c:pt idx="2">
                  <c:v>12.83050666666667</c:v>
                </c:pt>
                <c:pt idx="3">
                  <c:v>12.807573333333334</c:v>
                </c:pt>
                <c:pt idx="4">
                  <c:v>12.781266666666671</c:v>
                </c:pt>
              </c:numCache>
            </c:numRef>
          </c:yVal>
          <c:smooth val="0"/>
          <c:extLst>
            <c:ext xmlns:c16="http://schemas.microsoft.com/office/drawing/2014/chart" uri="{C3380CC4-5D6E-409C-BE32-E72D297353CC}">
              <c16:uniqueId val="{00000001-86F7-47EA-97EB-BCF2CFAA0772}"/>
            </c:ext>
          </c:extLst>
        </c:ser>
        <c:ser>
          <c:idx val="2"/>
          <c:order val="2"/>
          <c:tx>
            <c:strRef>
              <c:f>'FCR set 10s TH'!$AC$1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set 10s TH'!$AD$2:$AD$6</c:f>
                <c:numCache>
                  <c:formatCode>General</c:formatCode>
                  <c:ptCount val="5"/>
                  <c:pt idx="0">
                    <c:v>0.50316580187431648</c:v>
                  </c:pt>
                  <c:pt idx="1">
                    <c:v>0.49318075863091115</c:v>
                  </c:pt>
                  <c:pt idx="2">
                    <c:v>0.46318370907410855</c:v>
                  </c:pt>
                  <c:pt idx="3">
                    <c:v>0.41721012177832573</c:v>
                  </c:pt>
                  <c:pt idx="4">
                    <c:v>0.426369812167462</c:v>
                  </c:pt>
                </c:numCache>
              </c:numRef>
            </c:plus>
            <c:minus>
              <c:numRef>
                <c:f>'FCR set 10s TH'!$AD$2:$AD$6</c:f>
                <c:numCache>
                  <c:formatCode>General</c:formatCode>
                  <c:ptCount val="5"/>
                  <c:pt idx="0">
                    <c:v>0.50316580187431648</c:v>
                  </c:pt>
                  <c:pt idx="1">
                    <c:v>0.49318075863091115</c:v>
                  </c:pt>
                  <c:pt idx="2">
                    <c:v>0.46318370907410855</c:v>
                  </c:pt>
                  <c:pt idx="3">
                    <c:v>0.41721012177832573</c:v>
                  </c:pt>
                  <c:pt idx="4">
                    <c:v>0.426369812167462</c:v>
                  </c:pt>
                </c:numCache>
              </c:numRef>
            </c:minus>
            <c:spPr>
              <a:noFill/>
              <a:ln w="25400" cap="flat" cmpd="sng" algn="ctr">
                <a:solidFill>
                  <a:srgbClr val="0070C0"/>
                </a:solidFill>
                <a:round/>
              </a:ln>
              <a:effectLst/>
            </c:spPr>
          </c:errBars>
          <c:xVal>
            <c:numRef>
              <c:f>'FCR set 10s TH'!$AB$2:$AB$6</c:f>
              <c:numCache>
                <c:formatCode>General</c:formatCode>
                <c:ptCount val="5"/>
                <c:pt idx="0">
                  <c:v>8</c:v>
                </c:pt>
                <c:pt idx="1">
                  <c:v>28</c:v>
                </c:pt>
                <c:pt idx="2">
                  <c:v>48</c:v>
                </c:pt>
                <c:pt idx="3">
                  <c:v>68</c:v>
                </c:pt>
                <c:pt idx="4">
                  <c:v>88</c:v>
                </c:pt>
              </c:numCache>
            </c:numRef>
          </c:xVal>
          <c:yVal>
            <c:numRef>
              <c:f>'FCR set 10s TH'!$AC$2:$AC$6</c:f>
              <c:numCache>
                <c:formatCode>General</c:formatCode>
                <c:ptCount val="5"/>
                <c:pt idx="0">
                  <c:v>12.662857142857144</c:v>
                </c:pt>
                <c:pt idx="1">
                  <c:v>12.807166666666665</c:v>
                </c:pt>
                <c:pt idx="2">
                  <c:v>12.803928571428571</c:v>
                </c:pt>
                <c:pt idx="3">
                  <c:v>12.79214285714286</c:v>
                </c:pt>
                <c:pt idx="4">
                  <c:v>12.835928571428571</c:v>
                </c:pt>
              </c:numCache>
            </c:numRef>
          </c:yVal>
          <c:smooth val="0"/>
          <c:extLst>
            <c:ext xmlns:c16="http://schemas.microsoft.com/office/drawing/2014/chart" uri="{C3380CC4-5D6E-409C-BE32-E72D297353CC}">
              <c16:uniqueId val="{00000002-86F7-47EA-97EB-BCF2CFAA0772}"/>
            </c:ext>
          </c:extLst>
        </c:ser>
        <c:ser>
          <c:idx val="3"/>
          <c:order val="3"/>
          <c:tx>
            <c:strRef>
              <c:f>'FCR set 10s TH'!$AF$1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set 10s TH'!$AG$2:$AG$6</c:f>
                <c:numCache>
                  <c:formatCode>General</c:formatCode>
                  <c:ptCount val="5"/>
                  <c:pt idx="0">
                    <c:v>0.33165508075799582</c:v>
                  </c:pt>
                  <c:pt idx="1">
                    <c:v>0.38859592139323423</c:v>
                  </c:pt>
                  <c:pt idx="2">
                    <c:v>0.37572875690507368</c:v>
                  </c:pt>
                  <c:pt idx="3">
                    <c:v>0.36236171169290216</c:v>
                  </c:pt>
                  <c:pt idx="4">
                    <c:v>0.3552043799211263</c:v>
                  </c:pt>
                </c:numCache>
              </c:numRef>
            </c:plus>
            <c:minus>
              <c:numRef>
                <c:f>'FCR set 10s TH'!$AG$2:$AG$6</c:f>
                <c:numCache>
                  <c:formatCode>General</c:formatCode>
                  <c:ptCount val="5"/>
                  <c:pt idx="0">
                    <c:v>0.33165508075799582</c:v>
                  </c:pt>
                  <c:pt idx="1">
                    <c:v>0.38859592139323423</c:v>
                  </c:pt>
                  <c:pt idx="2">
                    <c:v>0.37572875690507368</c:v>
                  </c:pt>
                  <c:pt idx="3">
                    <c:v>0.36236171169290216</c:v>
                  </c:pt>
                  <c:pt idx="4">
                    <c:v>0.3552043799211263</c:v>
                  </c:pt>
                </c:numCache>
              </c:numRef>
            </c:minus>
            <c:spPr>
              <a:noFill/>
              <a:ln w="25400" cap="flat" cmpd="sng" algn="ctr">
                <a:solidFill>
                  <a:srgbClr val="7030A0"/>
                </a:solidFill>
                <a:round/>
              </a:ln>
              <a:effectLst/>
            </c:spPr>
          </c:errBars>
          <c:xVal>
            <c:numRef>
              <c:f>'FCR set 10s TH'!$AE$2:$AE$6</c:f>
              <c:numCache>
                <c:formatCode>General</c:formatCode>
                <c:ptCount val="5"/>
                <c:pt idx="0">
                  <c:v>9</c:v>
                </c:pt>
                <c:pt idx="1">
                  <c:v>29</c:v>
                </c:pt>
                <c:pt idx="2">
                  <c:v>49</c:v>
                </c:pt>
                <c:pt idx="3">
                  <c:v>69</c:v>
                </c:pt>
                <c:pt idx="4">
                  <c:v>89</c:v>
                </c:pt>
              </c:numCache>
            </c:numRef>
          </c:xVal>
          <c:yVal>
            <c:numRef>
              <c:f>'FCR set 10s TH'!$AF$2:$AF$6</c:f>
              <c:numCache>
                <c:formatCode>General</c:formatCode>
                <c:ptCount val="5"/>
                <c:pt idx="0">
                  <c:v>12.448833333333331</c:v>
                </c:pt>
                <c:pt idx="1">
                  <c:v>12.665370370370368</c:v>
                </c:pt>
                <c:pt idx="2">
                  <c:v>12.690333333333333</c:v>
                </c:pt>
                <c:pt idx="3">
                  <c:v>12.699696969696971</c:v>
                </c:pt>
                <c:pt idx="4">
                  <c:v>12.700606060606059</c:v>
                </c:pt>
              </c:numCache>
            </c:numRef>
          </c:yVal>
          <c:smooth val="0"/>
          <c:extLst>
            <c:ext xmlns:c16="http://schemas.microsoft.com/office/drawing/2014/chart" uri="{C3380CC4-5D6E-409C-BE32-E72D297353CC}">
              <c16:uniqueId val="{00000003-86F7-47EA-97EB-BCF2CFAA0772}"/>
            </c:ext>
          </c:extLst>
        </c:ser>
        <c:ser>
          <c:idx val="4"/>
          <c:order val="4"/>
          <c:tx>
            <c:strRef>
              <c:f>'FCR set 10s TH'!$AI$1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set 10s TH'!$AJ$2:$AJ$6</c:f>
                <c:numCache>
                  <c:formatCode>General</c:formatCode>
                  <c:ptCount val="5"/>
                  <c:pt idx="0">
                    <c:v>0.51146240150795874</c:v>
                  </c:pt>
                  <c:pt idx="1">
                    <c:v>0.42239619094464148</c:v>
                  </c:pt>
                  <c:pt idx="2">
                    <c:v>0.49616217033082916</c:v>
                  </c:pt>
                  <c:pt idx="3">
                    <c:v>0.3999533489279482</c:v>
                  </c:pt>
                  <c:pt idx="4">
                    <c:v>0.3917529910324945</c:v>
                  </c:pt>
                </c:numCache>
              </c:numRef>
            </c:plus>
            <c:minus>
              <c:numRef>
                <c:f>'FCR set 10s TH'!$AJ$2:$AJ$6</c:f>
                <c:numCache>
                  <c:formatCode>General</c:formatCode>
                  <c:ptCount val="5"/>
                  <c:pt idx="0">
                    <c:v>0.51146240150795874</c:v>
                  </c:pt>
                  <c:pt idx="1">
                    <c:v>0.42239619094464148</c:v>
                  </c:pt>
                  <c:pt idx="2">
                    <c:v>0.49616217033082916</c:v>
                  </c:pt>
                  <c:pt idx="3">
                    <c:v>0.3999533489279482</c:v>
                  </c:pt>
                  <c:pt idx="4">
                    <c:v>0.3917529910324945</c:v>
                  </c:pt>
                </c:numCache>
              </c:numRef>
            </c:minus>
            <c:spPr>
              <a:noFill/>
              <a:ln w="25400" cap="flat" cmpd="sng" algn="ctr">
                <a:solidFill>
                  <a:srgbClr val="0070C0"/>
                </a:solidFill>
                <a:round/>
              </a:ln>
              <a:effectLst/>
            </c:spPr>
          </c:errBars>
          <c:xVal>
            <c:numRef>
              <c:f>'FCR set 10s TH'!$AH$2:$AH$6</c:f>
              <c:numCache>
                <c:formatCode>General</c:formatCode>
                <c:ptCount val="5"/>
                <c:pt idx="0">
                  <c:v>11</c:v>
                </c:pt>
                <c:pt idx="1">
                  <c:v>31</c:v>
                </c:pt>
                <c:pt idx="2">
                  <c:v>51</c:v>
                </c:pt>
                <c:pt idx="3">
                  <c:v>71</c:v>
                </c:pt>
                <c:pt idx="4">
                  <c:v>91</c:v>
                </c:pt>
              </c:numCache>
            </c:numRef>
          </c:xVal>
          <c:yVal>
            <c:numRef>
              <c:f>'FCR set 10s TH'!$AI$2:$AI$6</c:f>
              <c:numCache>
                <c:formatCode>General</c:formatCode>
                <c:ptCount val="5"/>
                <c:pt idx="0">
                  <c:v>12.798214285714284</c:v>
                </c:pt>
                <c:pt idx="1">
                  <c:v>12.934476190476191</c:v>
                </c:pt>
                <c:pt idx="2">
                  <c:v>12.988880952380956</c:v>
                </c:pt>
                <c:pt idx="3">
                  <c:v>12.938047619047619</c:v>
                </c:pt>
                <c:pt idx="4">
                  <c:v>12.895833333333337</c:v>
                </c:pt>
              </c:numCache>
            </c:numRef>
          </c:yVal>
          <c:smooth val="0"/>
          <c:extLst>
            <c:ext xmlns:c16="http://schemas.microsoft.com/office/drawing/2014/chart" uri="{C3380CC4-5D6E-409C-BE32-E72D297353CC}">
              <c16:uniqueId val="{00000004-86F7-47EA-97EB-BCF2CFAA0772}"/>
            </c:ext>
          </c:extLst>
        </c:ser>
        <c:ser>
          <c:idx val="5"/>
          <c:order val="5"/>
          <c:tx>
            <c:strRef>
              <c:f>'FCR set 10s TH'!$AL$1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set 10s TH'!$AM$2:$AM$6</c:f>
                <c:numCache>
                  <c:formatCode>General</c:formatCode>
                  <c:ptCount val="5"/>
                  <c:pt idx="0">
                    <c:v>0.40655879095777764</c:v>
                  </c:pt>
                  <c:pt idx="1">
                    <c:v>0.42573881119007173</c:v>
                  </c:pt>
                  <c:pt idx="2">
                    <c:v>0.47394694541763549</c:v>
                  </c:pt>
                  <c:pt idx="3">
                    <c:v>0.47879852788310723</c:v>
                  </c:pt>
                  <c:pt idx="4">
                    <c:v>0.4263247920105378</c:v>
                  </c:pt>
                </c:numCache>
              </c:numRef>
            </c:plus>
            <c:minus>
              <c:numRef>
                <c:f>'FCR set 10s TH'!$AM$2:$AM$6</c:f>
                <c:numCache>
                  <c:formatCode>General</c:formatCode>
                  <c:ptCount val="5"/>
                  <c:pt idx="0">
                    <c:v>0.40655879095777764</c:v>
                  </c:pt>
                  <c:pt idx="1">
                    <c:v>0.42573881119007173</c:v>
                  </c:pt>
                  <c:pt idx="2">
                    <c:v>0.47394694541763549</c:v>
                  </c:pt>
                  <c:pt idx="3">
                    <c:v>0.47879852788310723</c:v>
                  </c:pt>
                  <c:pt idx="4">
                    <c:v>0.4263247920105378</c:v>
                  </c:pt>
                </c:numCache>
              </c:numRef>
            </c:minus>
            <c:spPr>
              <a:noFill/>
              <a:ln w="25400" cap="flat" cmpd="sng" algn="ctr">
                <a:solidFill>
                  <a:srgbClr val="7030A0"/>
                </a:solidFill>
                <a:round/>
              </a:ln>
              <a:effectLst/>
            </c:spPr>
          </c:errBars>
          <c:xVal>
            <c:numRef>
              <c:f>'FCR set 10s TH'!$AK$2:$AK$6</c:f>
              <c:numCache>
                <c:formatCode>General</c:formatCode>
                <c:ptCount val="5"/>
                <c:pt idx="0">
                  <c:v>12</c:v>
                </c:pt>
                <c:pt idx="1">
                  <c:v>32</c:v>
                </c:pt>
                <c:pt idx="2">
                  <c:v>52</c:v>
                </c:pt>
                <c:pt idx="3">
                  <c:v>72</c:v>
                </c:pt>
                <c:pt idx="4">
                  <c:v>92</c:v>
                </c:pt>
              </c:numCache>
            </c:numRef>
          </c:xVal>
          <c:yVal>
            <c:numRef>
              <c:f>'FCR set 10s TH'!$AL$2:$AL$6</c:f>
              <c:numCache>
                <c:formatCode>General</c:formatCode>
                <c:ptCount val="5"/>
                <c:pt idx="0">
                  <c:v>12.452121212121215</c:v>
                </c:pt>
                <c:pt idx="1">
                  <c:v>12.620757575757574</c:v>
                </c:pt>
                <c:pt idx="2">
                  <c:v>12.628939393939392</c:v>
                </c:pt>
                <c:pt idx="3">
                  <c:v>12.641515151515154</c:v>
                </c:pt>
                <c:pt idx="4">
                  <c:v>12.635454545454547</c:v>
                </c:pt>
              </c:numCache>
            </c:numRef>
          </c:yVal>
          <c:smooth val="0"/>
          <c:extLst>
            <c:ext xmlns:c16="http://schemas.microsoft.com/office/drawing/2014/chart" uri="{C3380CC4-5D6E-409C-BE32-E72D297353CC}">
              <c16:uniqueId val="{00000005-86F7-47EA-97EB-BCF2CFAA0772}"/>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TH Set Final 10s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entire set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entire set TH'!$U$2:$U$6</c:f>
                <c:numCache>
                  <c:formatCode>General</c:formatCode>
                  <c:ptCount val="5"/>
                  <c:pt idx="0">
                    <c:v>0.41579479570442568</c:v>
                  </c:pt>
                  <c:pt idx="1">
                    <c:v>0.44390542632195062</c:v>
                  </c:pt>
                  <c:pt idx="2">
                    <c:v>0.43244516638169533</c:v>
                  </c:pt>
                  <c:pt idx="3">
                    <c:v>0.39393554920980722</c:v>
                  </c:pt>
                  <c:pt idx="4">
                    <c:v>0.4120197986512576</c:v>
                  </c:pt>
                </c:numCache>
              </c:numRef>
            </c:plus>
            <c:minus>
              <c:numRef>
                <c:f>'FCR entire set TH'!$U$2:$U$6</c:f>
                <c:numCache>
                  <c:formatCode>General</c:formatCode>
                  <c:ptCount val="5"/>
                  <c:pt idx="0">
                    <c:v>0.41579479570442568</c:v>
                  </c:pt>
                  <c:pt idx="1">
                    <c:v>0.44390542632195062</c:v>
                  </c:pt>
                  <c:pt idx="2">
                    <c:v>0.43244516638169533</c:v>
                  </c:pt>
                  <c:pt idx="3">
                    <c:v>0.39393554920980722</c:v>
                  </c:pt>
                  <c:pt idx="4">
                    <c:v>0.4120197986512576</c:v>
                  </c:pt>
                </c:numCache>
              </c:numRef>
            </c:minus>
            <c:spPr>
              <a:noFill/>
              <a:ln w="25400" cap="flat" cmpd="sng" algn="ctr">
                <a:solidFill>
                  <a:schemeClr val="tx1"/>
                </a:solidFill>
                <a:round/>
              </a:ln>
              <a:effectLst/>
            </c:spPr>
          </c:errBars>
          <c:xVal>
            <c:numRef>
              <c:f>'FCR entire set TH'!$S$2:$S$6</c:f>
              <c:numCache>
                <c:formatCode>General</c:formatCode>
                <c:ptCount val="5"/>
                <c:pt idx="0">
                  <c:v>8.5</c:v>
                </c:pt>
                <c:pt idx="1">
                  <c:v>28.5</c:v>
                </c:pt>
                <c:pt idx="2">
                  <c:v>48.5</c:v>
                </c:pt>
                <c:pt idx="3">
                  <c:v>68.5</c:v>
                </c:pt>
                <c:pt idx="4">
                  <c:v>88.5</c:v>
                </c:pt>
              </c:numCache>
            </c:numRef>
          </c:xVal>
          <c:yVal>
            <c:numRef>
              <c:f>'FCR entire set TH'!$T$2:$T$6</c:f>
              <c:numCache>
                <c:formatCode>General</c:formatCode>
                <c:ptCount val="5"/>
                <c:pt idx="0">
                  <c:v>12.570689619520261</c:v>
                </c:pt>
                <c:pt idx="1">
                  <c:v>12.713039512902133</c:v>
                </c:pt>
                <c:pt idx="2">
                  <c:v>12.749080767765946</c:v>
                </c:pt>
                <c:pt idx="3">
                  <c:v>12.747943419146923</c:v>
                </c:pt>
                <c:pt idx="4">
                  <c:v>12.760322476110062</c:v>
                </c:pt>
              </c:numCache>
            </c:numRef>
          </c:yVal>
          <c:smooth val="0"/>
          <c:extLst>
            <c:ext xmlns:c16="http://schemas.microsoft.com/office/drawing/2014/chart" uri="{C3380CC4-5D6E-409C-BE32-E72D297353CC}">
              <c16:uniqueId val="{00000000-05FA-4937-93ED-C4C729A3776F}"/>
            </c:ext>
          </c:extLst>
        </c:ser>
        <c:ser>
          <c:idx val="1"/>
          <c:order val="1"/>
          <c:tx>
            <c:strRef>
              <c:f>'FCR entire set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entire set TH'!$X$2:$X$6</c:f>
                <c:numCache>
                  <c:formatCode>General</c:formatCode>
                  <c:ptCount val="5"/>
                  <c:pt idx="0">
                    <c:v>0.38015991105193409</c:v>
                  </c:pt>
                  <c:pt idx="1">
                    <c:v>0.42505384386540485</c:v>
                  </c:pt>
                  <c:pt idx="2">
                    <c:v>0.52245643705466172</c:v>
                  </c:pt>
                  <c:pt idx="3">
                    <c:v>0.45222815512664288</c:v>
                  </c:pt>
                  <c:pt idx="4">
                    <c:v>0.43805252131430222</c:v>
                  </c:pt>
                </c:numCache>
              </c:numRef>
            </c:plus>
            <c:minus>
              <c:numRef>
                <c:f>'FCR entire set TH'!$X$2:$X$6</c:f>
                <c:numCache>
                  <c:formatCode>General</c:formatCode>
                  <c:ptCount val="5"/>
                  <c:pt idx="0">
                    <c:v>0.38015991105193409</c:v>
                  </c:pt>
                  <c:pt idx="1">
                    <c:v>0.42505384386540485</c:v>
                  </c:pt>
                  <c:pt idx="2">
                    <c:v>0.52245643705466172</c:v>
                  </c:pt>
                  <c:pt idx="3">
                    <c:v>0.45222815512664288</c:v>
                  </c:pt>
                  <c:pt idx="4">
                    <c:v>0.43805252131430222</c:v>
                  </c:pt>
                </c:numCache>
              </c:numRef>
            </c:minus>
            <c:spPr>
              <a:noFill/>
              <a:ln w="25400" cap="flat" cmpd="sng" algn="ctr">
                <a:solidFill>
                  <a:schemeClr val="tx1"/>
                </a:solidFill>
                <a:round/>
              </a:ln>
              <a:effectLst/>
            </c:spPr>
          </c:errBars>
          <c:xVal>
            <c:numRef>
              <c:f>'FCR entire set TH'!$V$2:$V$6</c:f>
              <c:numCache>
                <c:formatCode>General</c:formatCode>
                <c:ptCount val="5"/>
                <c:pt idx="0">
                  <c:v>11.5</c:v>
                </c:pt>
                <c:pt idx="1">
                  <c:v>31.5</c:v>
                </c:pt>
                <c:pt idx="2">
                  <c:v>51.5</c:v>
                </c:pt>
                <c:pt idx="3">
                  <c:v>71.5</c:v>
                </c:pt>
                <c:pt idx="4">
                  <c:v>91.5</c:v>
                </c:pt>
              </c:numCache>
            </c:numRef>
          </c:xVal>
          <c:yVal>
            <c:numRef>
              <c:f>'FCR entire set TH'!$W$2:$W$6</c:f>
              <c:numCache>
                <c:formatCode>General</c:formatCode>
                <c:ptCount val="5"/>
                <c:pt idx="0">
                  <c:v>12.622083333333334</c:v>
                </c:pt>
                <c:pt idx="1">
                  <c:v>12.774184694160489</c:v>
                </c:pt>
                <c:pt idx="2">
                  <c:v>12.813317714910927</c:v>
                </c:pt>
                <c:pt idx="3">
                  <c:v>12.793522147196063</c:v>
                </c:pt>
                <c:pt idx="4">
                  <c:v>12.799449758130697</c:v>
                </c:pt>
              </c:numCache>
            </c:numRef>
          </c:yVal>
          <c:smooth val="0"/>
          <c:extLst>
            <c:ext xmlns:c16="http://schemas.microsoft.com/office/drawing/2014/chart" uri="{C3380CC4-5D6E-409C-BE32-E72D297353CC}">
              <c16:uniqueId val="{00000001-05FA-4937-93ED-C4C729A3776F}"/>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1.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TH Entire Set (g/dL)</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Slope 1'!$M$1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Slope 1'!$N$2:$N$3</c:f>
                <c:numCache>
                  <c:formatCode>General</c:formatCode>
                  <c:ptCount val="2"/>
                  <c:pt idx="0">
                    <c:v>0.14724265559270958</c:v>
                  </c:pt>
                  <c:pt idx="1">
                    <c:v>0.34350640719144881</c:v>
                  </c:pt>
                </c:numCache>
              </c:numRef>
            </c:plus>
            <c:minus>
              <c:numRef>
                <c:f>'FCR Slope 1'!$N$2:$N$3</c:f>
                <c:numCache>
                  <c:formatCode>General</c:formatCode>
                  <c:ptCount val="2"/>
                  <c:pt idx="0">
                    <c:v>0.14724265559270958</c:v>
                  </c:pt>
                  <c:pt idx="1">
                    <c:v>0.34350640719144881</c:v>
                  </c:pt>
                </c:numCache>
              </c:numRef>
            </c:minus>
            <c:spPr>
              <a:noFill/>
              <a:ln w="25400" cap="flat" cmpd="sng" algn="ctr">
                <a:solidFill>
                  <a:schemeClr val="tx1"/>
                </a:solidFill>
                <a:round/>
              </a:ln>
              <a:effectLst/>
            </c:spPr>
          </c:errBars>
          <c:xVal>
            <c:numRef>
              <c:f>'FCR Slope 1'!$L$2:$L$3</c:f>
              <c:numCache>
                <c:formatCode>General</c:formatCode>
                <c:ptCount val="2"/>
                <c:pt idx="0">
                  <c:v>23.5</c:v>
                </c:pt>
                <c:pt idx="1">
                  <c:v>73.5</c:v>
                </c:pt>
              </c:numCache>
            </c:numRef>
          </c:xVal>
          <c:yVal>
            <c:numRef>
              <c:f>'FCR Slope 1'!$M$2:$M$3</c:f>
              <c:numCache>
                <c:formatCode>General</c:formatCode>
                <c:ptCount val="2"/>
                <c:pt idx="0">
                  <c:v>-0.43421428575999999</c:v>
                </c:pt>
                <c:pt idx="1">
                  <c:v>-0.63285714287999983</c:v>
                </c:pt>
              </c:numCache>
            </c:numRef>
          </c:yVal>
          <c:smooth val="0"/>
          <c:extLst>
            <c:ext xmlns:c16="http://schemas.microsoft.com/office/drawing/2014/chart" uri="{C3380CC4-5D6E-409C-BE32-E72D297353CC}">
              <c16:uniqueId val="{00000000-618B-4C84-BB90-2DB344939A33}"/>
            </c:ext>
          </c:extLst>
        </c:ser>
        <c:ser>
          <c:idx val="1"/>
          <c:order val="1"/>
          <c:tx>
            <c:strRef>
              <c:f>'FCR Slope 1'!$P$1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Slope 1'!$Q$2:$Q$3</c:f>
                <c:numCache>
                  <c:formatCode>General</c:formatCode>
                  <c:ptCount val="2"/>
                  <c:pt idx="0">
                    <c:v>0.11232468008298259</c:v>
                  </c:pt>
                  <c:pt idx="1">
                    <c:v>0.12912355130435066</c:v>
                  </c:pt>
                </c:numCache>
              </c:numRef>
            </c:plus>
            <c:minus>
              <c:numRef>
                <c:f>'FCR Slope 1'!$Q$2:$Q$3</c:f>
                <c:numCache>
                  <c:formatCode>General</c:formatCode>
                  <c:ptCount val="2"/>
                  <c:pt idx="0">
                    <c:v>0.11232468008298259</c:v>
                  </c:pt>
                  <c:pt idx="1">
                    <c:v>0.12912355130435066</c:v>
                  </c:pt>
                </c:numCache>
              </c:numRef>
            </c:minus>
            <c:spPr>
              <a:noFill/>
              <a:ln w="25400" cap="flat" cmpd="sng" algn="ctr">
                <a:solidFill>
                  <a:schemeClr val="tx1"/>
                </a:solidFill>
                <a:round/>
              </a:ln>
              <a:effectLst/>
            </c:spPr>
          </c:errBars>
          <c:xVal>
            <c:numRef>
              <c:f>'FCR Slope 1'!$O$2:$O$3</c:f>
              <c:numCache>
                <c:formatCode>General</c:formatCode>
                <c:ptCount val="2"/>
                <c:pt idx="0">
                  <c:v>26.5</c:v>
                </c:pt>
                <c:pt idx="1">
                  <c:v>76.5</c:v>
                </c:pt>
              </c:numCache>
            </c:numRef>
          </c:xVal>
          <c:yVal>
            <c:numRef>
              <c:f>'FCR Slope 1'!$P$2:$P$3</c:f>
              <c:numCache>
                <c:formatCode>General</c:formatCode>
                <c:ptCount val="2"/>
                <c:pt idx="0">
                  <c:v>-0.39319667408000003</c:v>
                </c:pt>
                <c:pt idx="1">
                  <c:v>-0.46739560436000005</c:v>
                </c:pt>
              </c:numCache>
            </c:numRef>
          </c:yVal>
          <c:smooth val="0"/>
          <c:extLst>
            <c:ext xmlns:c16="http://schemas.microsoft.com/office/drawing/2014/chart" uri="{C3380CC4-5D6E-409C-BE32-E72D297353CC}">
              <c16:uniqueId val="{00000001-618B-4C84-BB90-2DB344939A33}"/>
            </c:ext>
          </c:extLst>
        </c:ser>
        <c:ser>
          <c:idx val="2"/>
          <c:order val="2"/>
          <c:tx>
            <c:strRef>
              <c:f>'FCR Slope 1'!$V$1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Slope 1'!$W$2:$W$3</c:f>
                <c:numCache>
                  <c:formatCode>General</c:formatCode>
                  <c:ptCount val="2"/>
                  <c:pt idx="0">
                    <c:v>0.15443408214628912</c:v>
                  </c:pt>
                  <c:pt idx="1">
                    <c:v>0.41720245928316246</c:v>
                  </c:pt>
                </c:numCache>
              </c:numRef>
            </c:plus>
            <c:minus>
              <c:numRef>
                <c:f>'FCR Slope 1'!$W$2:$W$3</c:f>
                <c:numCache>
                  <c:formatCode>General</c:formatCode>
                  <c:ptCount val="2"/>
                  <c:pt idx="0">
                    <c:v>0.15443408214628912</c:v>
                  </c:pt>
                  <c:pt idx="1">
                    <c:v>0.41720245928316246</c:v>
                  </c:pt>
                </c:numCache>
              </c:numRef>
            </c:minus>
            <c:spPr>
              <a:noFill/>
              <a:ln w="25400" cap="flat" cmpd="sng" algn="ctr">
                <a:solidFill>
                  <a:srgbClr val="0070C0"/>
                </a:solidFill>
                <a:round/>
              </a:ln>
              <a:effectLst/>
            </c:spPr>
          </c:errBars>
          <c:xVal>
            <c:numRef>
              <c:f>'FCR Slope 1'!$U$2:$U$3</c:f>
              <c:numCache>
                <c:formatCode>General</c:formatCode>
                <c:ptCount val="2"/>
                <c:pt idx="0">
                  <c:v>23</c:v>
                </c:pt>
                <c:pt idx="1">
                  <c:v>73</c:v>
                </c:pt>
              </c:numCache>
            </c:numRef>
          </c:xVal>
          <c:yVal>
            <c:numRef>
              <c:f>'FCR Slope 1'!$V$2:$V$3</c:f>
              <c:numCache>
                <c:formatCode>General</c:formatCode>
                <c:ptCount val="2"/>
                <c:pt idx="0">
                  <c:v>-0.43278061221428576</c:v>
                </c:pt>
                <c:pt idx="1">
                  <c:v>-0.75599489799999986</c:v>
                </c:pt>
              </c:numCache>
            </c:numRef>
          </c:yVal>
          <c:smooth val="0"/>
          <c:extLst>
            <c:ext xmlns:c16="http://schemas.microsoft.com/office/drawing/2014/chart" uri="{C3380CC4-5D6E-409C-BE32-E72D297353CC}">
              <c16:uniqueId val="{00000002-618B-4C84-BB90-2DB344939A33}"/>
            </c:ext>
          </c:extLst>
        </c:ser>
        <c:ser>
          <c:idx val="3"/>
          <c:order val="3"/>
          <c:tx>
            <c:strRef>
              <c:f>'FCR Slope 1'!$Y$1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Slope 1'!$Z$2:$Z$3</c:f>
                <c:numCache>
                  <c:formatCode>General</c:formatCode>
                  <c:ptCount val="2"/>
                  <c:pt idx="0">
                    <c:v>0.14498816394210409</c:v>
                  </c:pt>
                  <c:pt idx="1">
                    <c:v>9.3118700015062769E-2</c:v>
                  </c:pt>
                </c:numCache>
              </c:numRef>
            </c:plus>
            <c:minus>
              <c:numRef>
                <c:f>'FCR Slope 1'!$Z$2:$Z$3</c:f>
                <c:numCache>
                  <c:formatCode>General</c:formatCode>
                  <c:ptCount val="2"/>
                  <c:pt idx="0">
                    <c:v>0.14498816394210409</c:v>
                  </c:pt>
                  <c:pt idx="1">
                    <c:v>9.3118700015062769E-2</c:v>
                  </c:pt>
                </c:numCache>
              </c:numRef>
            </c:minus>
            <c:spPr>
              <a:noFill/>
              <a:ln w="25400" cap="flat" cmpd="sng" algn="ctr">
                <a:solidFill>
                  <a:srgbClr val="7030A0"/>
                </a:solidFill>
                <a:round/>
              </a:ln>
              <a:effectLst/>
            </c:spPr>
          </c:errBars>
          <c:xVal>
            <c:numRef>
              <c:f>'FCR Slope 1'!$X$2:$X$3</c:f>
              <c:numCache>
                <c:formatCode>General</c:formatCode>
                <c:ptCount val="2"/>
                <c:pt idx="0">
                  <c:v>24</c:v>
                </c:pt>
                <c:pt idx="1">
                  <c:v>74</c:v>
                </c:pt>
              </c:numCache>
            </c:numRef>
          </c:xVal>
          <c:yVal>
            <c:numRef>
              <c:f>'FCR Slope 1'!$Y$2:$Y$3</c:f>
              <c:numCache>
                <c:formatCode>General</c:formatCode>
                <c:ptCount val="2"/>
                <c:pt idx="0">
                  <c:v>-0.43603896118181817</c:v>
                </c:pt>
                <c:pt idx="1">
                  <c:v>-0.47613636363636369</c:v>
                </c:pt>
              </c:numCache>
            </c:numRef>
          </c:yVal>
          <c:smooth val="0"/>
          <c:extLst>
            <c:ext xmlns:c16="http://schemas.microsoft.com/office/drawing/2014/chart" uri="{C3380CC4-5D6E-409C-BE32-E72D297353CC}">
              <c16:uniqueId val="{00000003-618B-4C84-BB90-2DB344939A33}"/>
            </c:ext>
          </c:extLst>
        </c:ser>
        <c:ser>
          <c:idx val="4"/>
          <c:order val="4"/>
          <c:tx>
            <c:strRef>
              <c:f>'FCR Slope 1'!$AB$1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Slope 1'!$AC$2:$AC$3</c:f>
                <c:numCache>
                  <c:formatCode>General</c:formatCode>
                  <c:ptCount val="2"/>
                  <c:pt idx="0">
                    <c:v>0.11761555305588754</c:v>
                  </c:pt>
                  <c:pt idx="1">
                    <c:v>0.16694698425632651</c:v>
                  </c:pt>
                </c:numCache>
              </c:numRef>
            </c:plus>
            <c:minus>
              <c:numRef>
                <c:f>'FCR Slope 1'!$AC$2:$AC$3</c:f>
                <c:numCache>
                  <c:formatCode>General</c:formatCode>
                  <c:ptCount val="2"/>
                  <c:pt idx="0">
                    <c:v>0.11761555305588754</c:v>
                  </c:pt>
                  <c:pt idx="1">
                    <c:v>0.16694698425632651</c:v>
                  </c:pt>
                </c:numCache>
              </c:numRef>
            </c:minus>
            <c:spPr>
              <a:noFill/>
              <a:ln w="25400" cap="flat" cmpd="sng" algn="ctr">
                <a:solidFill>
                  <a:srgbClr val="0070C0"/>
                </a:solidFill>
                <a:round/>
              </a:ln>
              <a:effectLst/>
            </c:spPr>
          </c:errBars>
          <c:xVal>
            <c:numRef>
              <c:f>'FCR Slope 1'!$AA$2:$AA$3</c:f>
              <c:numCache>
                <c:formatCode>General</c:formatCode>
                <c:ptCount val="2"/>
                <c:pt idx="0">
                  <c:v>26</c:v>
                </c:pt>
                <c:pt idx="1">
                  <c:v>76</c:v>
                </c:pt>
              </c:numCache>
            </c:numRef>
          </c:xVal>
          <c:yVal>
            <c:numRef>
              <c:f>'FCR Slope 1'!$AB$2:$AB$3</c:f>
              <c:numCache>
                <c:formatCode>General</c:formatCode>
                <c:ptCount val="2"/>
                <c:pt idx="0">
                  <c:v>-0.36871855064285713</c:v>
                </c:pt>
                <c:pt idx="1">
                  <c:v>-0.48323194664285712</c:v>
                </c:pt>
              </c:numCache>
            </c:numRef>
          </c:yVal>
          <c:smooth val="0"/>
          <c:extLst>
            <c:ext xmlns:c16="http://schemas.microsoft.com/office/drawing/2014/chart" uri="{C3380CC4-5D6E-409C-BE32-E72D297353CC}">
              <c16:uniqueId val="{00000004-618B-4C84-BB90-2DB344939A33}"/>
            </c:ext>
          </c:extLst>
        </c:ser>
        <c:ser>
          <c:idx val="5"/>
          <c:order val="5"/>
          <c:tx>
            <c:strRef>
              <c:f>'FCR Slope 1'!$AE$1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Slope 1'!$AF$2:$AF$3</c:f>
                <c:numCache>
                  <c:formatCode>General</c:formatCode>
                  <c:ptCount val="2"/>
                  <c:pt idx="0">
                    <c:v>0.10193370426691618</c:v>
                  </c:pt>
                  <c:pt idx="1">
                    <c:v>5.4628637552346114E-2</c:v>
                  </c:pt>
                </c:numCache>
              </c:numRef>
            </c:plus>
            <c:minus>
              <c:numRef>
                <c:f>'FCR Slope 1'!$AF$2:$AF$3</c:f>
                <c:numCache>
                  <c:formatCode>General</c:formatCode>
                  <c:ptCount val="2"/>
                  <c:pt idx="0">
                    <c:v>0.10193370426691618</c:v>
                  </c:pt>
                  <c:pt idx="1">
                    <c:v>5.4628637552346114E-2</c:v>
                  </c:pt>
                </c:numCache>
              </c:numRef>
            </c:minus>
            <c:spPr>
              <a:noFill/>
              <a:ln w="25400" cap="flat" cmpd="sng" algn="ctr">
                <a:solidFill>
                  <a:srgbClr val="7030A0"/>
                </a:solidFill>
                <a:round/>
              </a:ln>
              <a:effectLst/>
            </c:spPr>
          </c:errBars>
          <c:xVal>
            <c:numRef>
              <c:f>'FCR Slope 1'!$AD$2:$AD$3</c:f>
              <c:numCache>
                <c:formatCode>General</c:formatCode>
                <c:ptCount val="2"/>
                <c:pt idx="0">
                  <c:v>27</c:v>
                </c:pt>
                <c:pt idx="1">
                  <c:v>77</c:v>
                </c:pt>
              </c:numCache>
            </c:numRef>
          </c:xVal>
          <c:yVal>
            <c:numRef>
              <c:f>'FCR Slope 1'!$AE$2:$AE$3</c:f>
              <c:numCache>
                <c:formatCode>General</c:formatCode>
                <c:ptCount val="2"/>
                <c:pt idx="0">
                  <c:v>-0.42435064936363637</c:v>
                </c:pt>
                <c:pt idx="1">
                  <c:v>-0.44724025963636366</c:v>
                </c:pt>
              </c:numCache>
            </c:numRef>
          </c:yVal>
          <c:smooth val="0"/>
          <c:extLst>
            <c:ext xmlns:c16="http://schemas.microsoft.com/office/drawing/2014/chart" uri="{C3380CC4-5D6E-409C-BE32-E72D297353CC}">
              <c16:uniqueId val="{00000005-618B-4C84-BB90-2DB344939A33}"/>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FCR SmO</a:t>
                </a:r>
                <a:r>
                  <a:rPr lang="en-US" sz="1200" b="1" baseline="-25000">
                    <a:solidFill>
                      <a:sysClr val="windowText" lastClr="000000"/>
                    </a:solidFill>
                  </a:rPr>
                  <a:t>2</a:t>
                </a:r>
                <a:r>
                  <a:rPr lang="en-US" sz="1200" b="1">
                    <a:solidFill>
                      <a:sysClr val="windowText" lastClr="000000"/>
                    </a:solidFill>
                  </a:rPr>
                  <a:t> Slope 1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entire set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entire set TH'!$U$2:$U$6</c:f>
                <c:numCache>
                  <c:formatCode>General</c:formatCode>
                  <c:ptCount val="5"/>
                  <c:pt idx="0">
                    <c:v>0.41579479570442568</c:v>
                  </c:pt>
                  <c:pt idx="1">
                    <c:v>0.44390542632195062</c:v>
                  </c:pt>
                  <c:pt idx="2">
                    <c:v>0.43244516638169533</c:v>
                  </c:pt>
                  <c:pt idx="3">
                    <c:v>0.39393554920980722</c:v>
                  </c:pt>
                  <c:pt idx="4">
                    <c:v>0.4120197986512576</c:v>
                  </c:pt>
                </c:numCache>
              </c:numRef>
            </c:plus>
            <c:minus>
              <c:numRef>
                <c:f>'FCR entire set TH'!$U$2:$U$6</c:f>
                <c:numCache>
                  <c:formatCode>General</c:formatCode>
                  <c:ptCount val="5"/>
                  <c:pt idx="0">
                    <c:v>0.41579479570442568</c:v>
                  </c:pt>
                  <c:pt idx="1">
                    <c:v>0.44390542632195062</c:v>
                  </c:pt>
                  <c:pt idx="2">
                    <c:v>0.43244516638169533</c:v>
                  </c:pt>
                  <c:pt idx="3">
                    <c:v>0.39393554920980722</c:v>
                  </c:pt>
                  <c:pt idx="4">
                    <c:v>0.4120197986512576</c:v>
                  </c:pt>
                </c:numCache>
              </c:numRef>
            </c:minus>
            <c:spPr>
              <a:noFill/>
              <a:ln w="25400" cap="flat" cmpd="sng" algn="ctr">
                <a:solidFill>
                  <a:schemeClr val="tx1"/>
                </a:solidFill>
                <a:round/>
              </a:ln>
              <a:effectLst/>
            </c:spPr>
          </c:errBars>
          <c:xVal>
            <c:numRef>
              <c:f>'FCR entire set TH'!$S$2:$S$6</c:f>
              <c:numCache>
                <c:formatCode>General</c:formatCode>
                <c:ptCount val="5"/>
                <c:pt idx="0">
                  <c:v>8.5</c:v>
                </c:pt>
                <c:pt idx="1">
                  <c:v>28.5</c:v>
                </c:pt>
                <c:pt idx="2">
                  <c:v>48.5</c:v>
                </c:pt>
                <c:pt idx="3">
                  <c:v>68.5</c:v>
                </c:pt>
                <c:pt idx="4">
                  <c:v>88.5</c:v>
                </c:pt>
              </c:numCache>
            </c:numRef>
          </c:xVal>
          <c:yVal>
            <c:numRef>
              <c:f>'FCR entire set TH'!$T$2:$T$6</c:f>
              <c:numCache>
                <c:formatCode>General</c:formatCode>
                <c:ptCount val="5"/>
                <c:pt idx="0">
                  <c:v>12.570689619520261</c:v>
                </c:pt>
                <c:pt idx="1">
                  <c:v>12.713039512902133</c:v>
                </c:pt>
                <c:pt idx="2">
                  <c:v>12.749080767765946</c:v>
                </c:pt>
                <c:pt idx="3">
                  <c:v>12.747943419146923</c:v>
                </c:pt>
                <c:pt idx="4">
                  <c:v>12.760322476110062</c:v>
                </c:pt>
              </c:numCache>
            </c:numRef>
          </c:yVal>
          <c:smooth val="0"/>
          <c:extLst>
            <c:ext xmlns:c16="http://schemas.microsoft.com/office/drawing/2014/chart" uri="{C3380CC4-5D6E-409C-BE32-E72D297353CC}">
              <c16:uniqueId val="{00000000-3660-42F9-9340-F01E8ED29F09}"/>
            </c:ext>
          </c:extLst>
        </c:ser>
        <c:ser>
          <c:idx val="1"/>
          <c:order val="1"/>
          <c:tx>
            <c:strRef>
              <c:f>'FCR entire set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entire set TH'!$X$2:$X$6</c:f>
                <c:numCache>
                  <c:formatCode>General</c:formatCode>
                  <c:ptCount val="5"/>
                  <c:pt idx="0">
                    <c:v>0.38015991105193409</c:v>
                  </c:pt>
                  <c:pt idx="1">
                    <c:v>0.42505384386540485</c:v>
                  </c:pt>
                  <c:pt idx="2">
                    <c:v>0.52245643705466172</c:v>
                  </c:pt>
                  <c:pt idx="3">
                    <c:v>0.45222815512664288</c:v>
                  </c:pt>
                  <c:pt idx="4">
                    <c:v>0.43805252131430222</c:v>
                  </c:pt>
                </c:numCache>
              </c:numRef>
            </c:plus>
            <c:minus>
              <c:numRef>
                <c:f>'FCR entire set TH'!$X$2:$X$6</c:f>
                <c:numCache>
                  <c:formatCode>General</c:formatCode>
                  <c:ptCount val="5"/>
                  <c:pt idx="0">
                    <c:v>0.38015991105193409</c:v>
                  </c:pt>
                  <c:pt idx="1">
                    <c:v>0.42505384386540485</c:v>
                  </c:pt>
                  <c:pt idx="2">
                    <c:v>0.52245643705466172</c:v>
                  </c:pt>
                  <c:pt idx="3">
                    <c:v>0.45222815512664288</c:v>
                  </c:pt>
                  <c:pt idx="4">
                    <c:v>0.43805252131430222</c:v>
                  </c:pt>
                </c:numCache>
              </c:numRef>
            </c:minus>
            <c:spPr>
              <a:noFill/>
              <a:ln w="25400" cap="flat" cmpd="sng" algn="ctr">
                <a:solidFill>
                  <a:schemeClr val="tx1"/>
                </a:solidFill>
                <a:round/>
              </a:ln>
              <a:effectLst/>
            </c:spPr>
          </c:errBars>
          <c:xVal>
            <c:numRef>
              <c:f>'FCR entire set TH'!$V$2:$V$6</c:f>
              <c:numCache>
                <c:formatCode>General</c:formatCode>
                <c:ptCount val="5"/>
                <c:pt idx="0">
                  <c:v>11.5</c:v>
                </c:pt>
                <c:pt idx="1">
                  <c:v>31.5</c:v>
                </c:pt>
                <c:pt idx="2">
                  <c:v>51.5</c:v>
                </c:pt>
                <c:pt idx="3">
                  <c:v>71.5</c:v>
                </c:pt>
                <c:pt idx="4">
                  <c:v>91.5</c:v>
                </c:pt>
              </c:numCache>
            </c:numRef>
          </c:xVal>
          <c:yVal>
            <c:numRef>
              <c:f>'FCR entire set TH'!$W$2:$W$6</c:f>
              <c:numCache>
                <c:formatCode>General</c:formatCode>
                <c:ptCount val="5"/>
                <c:pt idx="0">
                  <c:v>12.622083333333334</c:v>
                </c:pt>
                <c:pt idx="1">
                  <c:v>12.774184694160489</c:v>
                </c:pt>
                <c:pt idx="2">
                  <c:v>12.813317714910927</c:v>
                </c:pt>
                <c:pt idx="3">
                  <c:v>12.793522147196063</c:v>
                </c:pt>
                <c:pt idx="4">
                  <c:v>12.799449758130697</c:v>
                </c:pt>
              </c:numCache>
            </c:numRef>
          </c:yVal>
          <c:smooth val="0"/>
          <c:extLst>
            <c:ext xmlns:c16="http://schemas.microsoft.com/office/drawing/2014/chart" uri="{C3380CC4-5D6E-409C-BE32-E72D297353CC}">
              <c16:uniqueId val="{00000001-3660-42F9-9340-F01E8ED29F09}"/>
            </c:ext>
          </c:extLst>
        </c:ser>
        <c:ser>
          <c:idx val="2"/>
          <c:order val="2"/>
          <c:tx>
            <c:strRef>
              <c:f>'FCR entire set TH'!$AC$1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entire set TH'!$AD$2:$AD$6</c:f>
                <c:numCache>
                  <c:formatCode>General</c:formatCode>
                  <c:ptCount val="5"/>
                  <c:pt idx="0">
                    <c:v>0.45507936682319672</c:v>
                  </c:pt>
                  <c:pt idx="1">
                    <c:v>0.48378834505217994</c:v>
                  </c:pt>
                  <c:pt idx="2">
                    <c:v>0.4746263297227617</c:v>
                  </c:pt>
                  <c:pt idx="3">
                    <c:v>0.42337954152940427</c:v>
                  </c:pt>
                  <c:pt idx="4">
                    <c:v>0.44447550830623417</c:v>
                  </c:pt>
                </c:numCache>
              </c:numRef>
            </c:plus>
            <c:minus>
              <c:numRef>
                <c:f>'FCR entire set TH'!$AD$2:$AD$6</c:f>
                <c:numCache>
                  <c:formatCode>General</c:formatCode>
                  <c:ptCount val="5"/>
                  <c:pt idx="0">
                    <c:v>0.45507936682319672</c:v>
                  </c:pt>
                  <c:pt idx="1">
                    <c:v>0.48378834505217994</c:v>
                  </c:pt>
                  <c:pt idx="2">
                    <c:v>0.4746263297227617</c:v>
                  </c:pt>
                  <c:pt idx="3">
                    <c:v>0.42337954152940427</c:v>
                  </c:pt>
                  <c:pt idx="4">
                    <c:v>0.44447550830623417</c:v>
                  </c:pt>
                </c:numCache>
              </c:numRef>
            </c:minus>
            <c:spPr>
              <a:noFill/>
              <a:ln w="25400" cap="flat" cmpd="sng" algn="ctr">
                <a:solidFill>
                  <a:srgbClr val="0070C0"/>
                </a:solidFill>
                <a:round/>
              </a:ln>
              <a:effectLst/>
            </c:spPr>
          </c:errBars>
          <c:xVal>
            <c:numRef>
              <c:f>'FCR entire set TH'!$AB$2:$AB$6</c:f>
              <c:numCache>
                <c:formatCode>General</c:formatCode>
                <c:ptCount val="5"/>
                <c:pt idx="0">
                  <c:v>8</c:v>
                </c:pt>
                <c:pt idx="1">
                  <c:v>28</c:v>
                </c:pt>
                <c:pt idx="2">
                  <c:v>48</c:v>
                </c:pt>
                <c:pt idx="3">
                  <c:v>68</c:v>
                </c:pt>
                <c:pt idx="4">
                  <c:v>88</c:v>
                </c:pt>
              </c:numCache>
            </c:numRef>
          </c:xVal>
          <c:yVal>
            <c:numRef>
              <c:f>'FCR entire set TH'!$AC$2:$AC$6</c:f>
              <c:numCache>
                <c:formatCode>General</c:formatCode>
                <c:ptCount val="5"/>
                <c:pt idx="0">
                  <c:v>12.659793512938673</c:v>
                </c:pt>
                <c:pt idx="1">
                  <c:v>12.772340742391835</c:v>
                </c:pt>
                <c:pt idx="2">
                  <c:v>12.812002946826507</c:v>
                </c:pt>
                <c:pt idx="3">
                  <c:v>12.806969280019702</c:v>
                </c:pt>
                <c:pt idx="4">
                  <c:v>12.845158433987633</c:v>
                </c:pt>
              </c:numCache>
            </c:numRef>
          </c:yVal>
          <c:smooth val="0"/>
          <c:extLst>
            <c:ext xmlns:c16="http://schemas.microsoft.com/office/drawing/2014/chart" uri="{C3380CC4-5D6E-409C-BE32-E72D297353CC}">
              <c16:uniqueId val="{00000002-3660-42F9-9340-F01E8ED29F09}"/>
            </c:ext>
          </c:extLst>
        </c:ser>
        <c:ser>
          <c:idx val="3"/>
          <c:order val="3"/>
          <c:tx>
            <c:strRef>
              <c:f>'FCR entire set TH'!$AF$1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entire set TH'!$AG$2:$AG$6</c:f>
                <c:numCache>
                  <c:formatCode>General</c:formatCode>
                  <c:ptCount val="5"/>
                  <c:pt idx="0">
                    <c:v>0.3362094022192792</c:v>
                  </c:pt>
                  <c:pt idx="1">
                    <c:v>0.38188055626598527</c:v>
                  </c:pt>
                  <c:pt idx="2">
                    <c:v>0.37113366509528511</c:v>
                  </c:pt>
                  <c:pt idx="3">
                    <c:v>0.35823678313724383</c:v>
                  </c:pt>
                  <c:pt idx="4">
                    <c:v>0.35734961020506945</c:v>
                  </c:pt>
                </c:numCache>
              </c:numRef>
            </c:plus>
            <c:minus>
              <c:numRef>
                <c:f>'FCR entire set TH'!$AG$2:$AG$6</c:f>
                <c:numCache>
                  <c:formatCode>General</c:formatCode>
                  <c:ptCount val="5"/>
                  <c:pt idx="0">
                    <c:v>0.3362094022192792</c:v>
                  </c:pt>
                  <c:pt idx="1">
                    <c:v>0.38188055626598527</c:v>
                  </c:pt>
                  <c:pt idx="2">
                    <c:v>0.37113366509528511</c:v>
                  </c:pt>
                  <c:pt idx="3">
                    <c:v>0.35823678313724383</c:v>
                  </c:pt>
                  <c:pt idx="4">
                    <c:v>0.35734961020506945</c:v>
                  </c:pt>
                </c:numCache>
              </c:numRef>
            </c:minus>
            <c:spPr>
              <a:noFill/>
              <a:ln w="25400" cap="flat" cmpd="sng" algn="ctr">
                <a:solidFill>
                  <a:srgbClr val="7030A0"/>
                </a:solidFill>
                <a:round/>
              </a:ln>
              <a:effectLst/>
            </c:spPr>
          </c:errBars>
          <c:xVal>
            <c:numRef>
              <c:f>'FCR entire set TH'!$AE$2:$AE$6</c:f>
              <c:numCache>
                <c:formatCode>General</c:formatCode>
                <c:ptCount val="5"/>
                <c:pt idx="0">
                  <c:v>9</c:v>
                </c:pt>
                <c:pt idx="1">
                  <c:v>29</c:v>
                </c:pt>
                <c:pt idx="2">
                  <c:v>49</c:v>
                </c:pt>
                <c:pt idx="3">
                  <c:v>69</c:v>
                </c:pt>
                <c:pt idx="4">
                  <c:v>89</c:v>
                </c:pt>
              </c:numCache>
            </c:numRef>
          </c:xVal>
          <c:yVal>
            <c:numRef>
              <c:f>'FCR entire set TH'!$AF$2:$AF$6</c:f>
              <c:numCache>
                <c:formatCode>General</c:formatCode>
                <c:ptCount val="5"/>
                <c:pt idx="0">
                  <c:v>12.445944168734492</c:v>
                </c:pt>
                <c:pt idx="1">
                  <c:v>12.620793155918157</c:v>
                </c:pt>
                <c:pt idx="2">
                  <c:v>12.660989717081167</c:v>
                </c:pt>
                <c:pt idx="3">
                  <c:v>12.672819596217932</c:v>
                </c:pt>
                <c:pt idx="4">
                  <c:v>12.65234943881134</c:v>
                </c:pt>
              </c:numCache>
            </c:numRef>
          </c:yVal>
          <c:smooth val="0"/>
          <c:extLst>
            <c:ext xmlns:c16="http://schemas.microsoft.com/office/drawing/2014/chart" uri="{C3380CC4-5D6E-409C-BE32-E72D297353CC}">
              <c16:uniqueId val="{00000003-3660-42F9-9340-F01E8ED29F09}"/>
            </c:ext>
          </c:extLst>
        </c:ser>
        <c:ser>
          <c:idx val="4"/>
          <c:order val="4"/>
          <c:tx>
            <c:strRef>
              <c:f>'FCR entire set TH'!$AI$1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entire set TH'!$AJ$2:$AJ$6</c:f>
                <c:numCache>
                  <c:formatCode>General</c:formatCode>
                  <c:ptCount val="5"/>
                  <c:pt idx="0">
                    <c:v>0.36081993520456362</c:v>
                  </c:pt>
                  <c:pt idx="1">
                    <c:v>0.39431359893015855</c:v>
                  </c:pt>
                  <c:pt idx="2">
                    <c:v>0.52111569493449128</c:v>
                  </c:pt>
                  <c:pt idx="3">
                    <c:v>0.41294489871363099</c:v>
                  </c:pt>
                  <c:pt idx="4">
                    <c:v>0.41735542482445309</c:v>
                  </c:pt>
                </c:numCache>
              </c:numRef>
            </c:plus>
            <c:minus>
              <c:numRef>
                <c:f>'FCR entire set TH'!$AJ$2:$AJ$6</c:f>
                <c:numCache>
                  <c:formatCode>General</c:formatCode>
                  <c:ptCount val="5"/>
                  <c:pt idx="0">
                    <c:v>0.36081993520456362</c:v>
                  </c:pt>
                  <c:pt idx="1">
                    <c:v>0.39431359893015855</c:v>
                  </c:pt>
                  <c:pt idx="2">
                    <c:v>0.52111569493449128</c:v>
                  </c:pt>
                  <c:pt idx="3">
                    <c:v>0.41294489871363099</c:v>
                  </c:pt>
                  <c:pt idx="4">
                    <c:v>0.41735542482445309</c:v>
                  </c:pt>
                </c:numCache>
              </c:numRef>
            </c:minus>
            <c:spPr>
              <a:noFill/>
              <a:ln w="25400" cap="flat" cmpd="sng" algn="ctr">
                <a:solidFill>
                  <a:srgbClr val="0070C0"/>
                </a:solidFill>
                <a:round/>
              </a:ln>
              <a:effectLst/>
            </c:spPr>
          </c:errBars>
          <c:xVal>
            <c:numRef>
              <c:f>'FCR entire set TH'!$AH$2:$AH$6</c:f>
              <c:numCache>
                <c:formatCode>General</c:formatCode>
                <c:ptCount val="5"/>
                <c:pt idx="0">
                  <c:v>11</c:v>
                </c:pt>
                <c:pt idx="1">
                  <c:v>31</c:v>
                </c:pt>
                <c:pt idx="2">
                  <c:v>51</c:v>
                </c:pt>
                <c:pt idx="3">
                  <c:v>71</c:v>
                </c:pt>
                <c:pt idx="4">
                  <c:v>91</c:v>
                </c:pt>
              </c:numCache>
            </c:numRef>
          </c:xVal>
          <c:yVal>
            <c:numRef>
              <c:f>'FCR entire set TH'!$AI$2:$AI$6</c:f>
              <c:numCache>
                <c:formatCode>General</c:formatCode>
                <c:ptCount val="5"/>
                <c:pt idx="0">
                  <c:v>12.720769230769232</c:v>
                </c:pt>
                <c:pt idx="1">
                  <c:v>12.902315005227722</c:v>
                </c:pt>
                <c:pt idx="2">
                  <c:v>12.976445681302824</c:v>
                </c:pt>
                <c:pt idx="3">
                  <c:v>12.924547549261044</c:v>
                </c:pt>
                <c:pt idx="4">
                  <c:v>12.93571098228551</c:v>
                </c:pt>
              </c:numCache>
            </c:numRef>
          </c:yVal>
          <c:smooth val="0"/>
          <c:extLst>
            <c:ext xmlns:c16="http://schemas.microsoft.com/office/drawing/2014/chart" uri="{C3380CC4-5D6E-409C-BE32-E72D297353CC}">
              <c16:uniqueId val="{00000004-3660-42F9-9340-F01E8ED29F09}"/>
            </c:ext>
          </c:extLst>
        </c:ser>
        <c:ser>
          <c:idx val="5"/>
          <c:order val="5"/>
          <c:tx>
            <c:strRef>
              <c:f>'FCR entire set TH'!$AL$1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entire set TH'!$AM$2:$AM$6</c:f>
                <c:numCache>
                  <c:formatCode>General</c:formatCode>
                  <c:ptCount val="5"/>
                  <c:pt idx="0">
                    <c:v>0.38541830875981059</c:v>
                  </c:pt>
                  <c:pt idx="1">
                    <c:v>0.42337284093693611</c:v>
                  </c:pt>
                  <c:pt idx="2">
                    <c:v>0.46626730048747905</c:v>
                  </c:pt>
                  <c:pt idx="3">
                    <c:v>0.4631628592105827</c:v>
                  </c:pt>
                  <c:pt idx="4">
                    <c:v>0.41835105804559841</c:v>
                  </c:pt>
                </c:numCache>
              </c:numRef>
            </c:plus>
            <c:minus>
              <c:numRef>
                <c:f>'FCR entire set TH'!$AM$2:$AM$6</c:f>
                <c:numCache>
                  <c:formatCode>General</c:formatCode>
                  <c:ptCount val="5"/>
                  <c:pt idx="0">
                    <c:v>0.38541830875981059</c:v>
                  </c:pt>
                  <c:pt idx="1">
                    <c:v>0.42337284093693611</c:v>
                  </c:pt>
                  <c:pt idx="2">
                    <c:v>0.46626730048747905</c:v>
                  </c:pt>
                  <c:pt idx="3">
                    <c:v>0.4631628592105827</c:v>
                  </c:pt>
                  <c:pt idx="4">
                    <c:v>0.41835105804559841</c:v>
                  </c:pt>
                </c:numCache>
              </c:numRef>
            </c:minus>
            <c:spPr>
              <a:noFill/>
              <a:ln w="25400" cap="flat" cmpd="sng" algn="ctr">
                <a:solidFill>
                  <a:srgbClr val="7030A0"/>
                </a:solidFill>
                <a:round/>
              </a:ln>
              <a:effectLst/>
            </c:spPr>
          </c:errBars>
          <c:xVal>
            <c:numRef>
              <c:f>'FCR entire set TH'!$AK$2:$AK$6</c:f>
              <c:numCache>
                <c:formatCode>General</c:formatCode>
                <c:ptCount val="5"/>
                <c:pt idx="0">
                  <c:v>12</c:v>
                </c:pt>
                <c:pt idx="1">
                  <c:v>32</c:v>
                </c:pt>
                <c:pt idx="2">
                  <c:v>52</c:v>
                </c:pt>
                <c:pt idx="3">
                  <c:v>72</c:v>
                </c:pt>
                <c:pt idx="4">
                  <c:v>92</c:v>
                </c:pt>
              </c:numCache>
            </c:numRef>
          </c:xVal>
          <c:yVal>
            <c:numRef>
              <c:f>'FCR entire set TH'!$AL$2:$AL$6</c:f>
              <c:numCache>
                <c:formatCode>General</c:formatCode>
                <c:ptCount val="5"/>
                <c:pt idx="0">
                  <c:v>12.505454545454546</c:v>
                </c:pt>
                <c:pt idx="1">
                  <c:v>12.611109752802196</c:v>
                </c:pt>
                <c:pt idx="2">
                  <c:v>12.605700303139418</c:v>
                </c:pt>
                <c:pt idx="3">
                  <c:v>12.626762544567907</c:v>
                </c:pt>
                <c:pt idx="4">
                  <c:v>12.626026381933661</c:v>
                </c:pt>
              </c:numCache>
            </c:numRef>
          </c:yVal>
          <c:smooth val="0"/>
          <c:extLst>
            <c:ext xmlns:c16="http://schemas.microsoft.com/office/drawing/2014/chart" uri="{C3380CC4-5D6E-409C-BE32-E72D297353CC}">
              <c16:uniqueId val="{00000005-3660-42F9-9340-F01E8ED29F09}"/>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TH Entire Set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set 10s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set 10s TH'!$U$2:$U$6</c:f>
                <c:numCache>
                  <c:formatCode>General</c:formatCode>
                  <c:ptCount val="5"/>
                  <c:pt idx="0">
                    <c:v>0.36862817510532425</c:v>
                  </c:pt>
                  <c:pt idx="1">
                    <c:v>0.5323261061918092</c:v>
                  </c:pt>
                  <c:pt idx="2">
                    <c:v>0.53484458628790588</c:v>
                  </c:pt>
                  <c:pt idx="3">
                    <c:v>0.54547100425364625</c:v>
                  </c:pt>
                  <c:pt idx="4">
                    <c:v>0.4949635890087718</c:v>
                  </c:pt>
                </c:numCache>
              </c:numRef>
            </c:plus>
            <c:minus>
              <c:numRef>
                <c:f>'VL set 10s TH'!$U$2:$U$6</c:f>
                <c:numCache>
                  <c:formatCode>General</c:formatCode>
                  <c:ptCount val="5"/>
                  <c:pt idx="0">
                    <c:v>0.36862817510532425</c:v>
                  </c:pt>
                  <c:pt idx="1">
                    <c:v>0.5323261061918092</c:v>
                  </c:pt>
                  <c:pt idx="2">
                    <c:v>0.53484458628790588</c:v>
                  </c:pt>
                  <c:pt idx="3">
                    <c:v>0.54547100425364625</c:v>
                  </c:pt>
                  <c:pt idx="4">
                    <c:v>0.4949635890087718</c:v>
                  </c:pt>
                </c:numCache>
              </c:numRef>
            </c:minus>
            <c:spPr>
              <a:noFill/>
              <a:ln w="25400" cap="flat" cmpd="sng" algn="ctr">
                <a:solidFill>
                  <a:schemeClr val="tx1"/>
                </a:solidFill>
                <a:round/>
              </a:ln>
              <a:effectLst/>
            </c:spPr>
          </c:errBars>
          <c:xVal>
            <c:numRef>
              <c:f>'VL set 10s TH'!$S$2:$S$6</c:f>
              <c:numCache>
                <c:formatCode>General</c:formatCode>
                <c:ptCount val="5"/>
                <c:pt idx="0">
                  <c:v>8.5</c:v>
                </c:pt>
                <c:pt idx="1">
                  <c:v>28.5</c:v>
                </c:pt>
                <c:pt idx="2">
                  <c:v>48.5</c:v>
                </c:pt>
                <c:pt idx="3">
                  <c:v>68.5</c:v>
                </c:pt>
                <c:pt idx="4">
                  <c:v>88.5</c:v>
                </c:pt>
              </c:numCache>
            </c:numRef>
          </c:xVal>
          <c:yVal>
            <c:numRef>
              <c:f>'VL set 10s TH'!$T$2:$T$6</c:f>
              <c:numCache>
                <c:formatCode>General</c:formatCode>
                <c:ptCount val="5"/>
                <c:pt idx="0">
                  <c:v>12.091399999999997</c:v>
                </c:pt>
                <c:pt idx="1">
                  <c:v>12.055933333333336</c:v>
                </c:pt>
                <c:pt idx="2">
                  <c:v>12.062799999999998</c:v>
                </c:pt>
                <c:pt idx="3">
                  <c:v>12.060979999999999</c:v>
                </c:pt>
                <c:pt idx="4">
                  <c:v>12.053813333333334</c:v>
                </c:pt>
              </c:numCache>
            </c:numRef>
          </c:yVal>
          <c:smooth val="0"/>
          <c:extLst>
            <c:ext xmlns:c16="http://schemas.microsoft.com/office/drawing/2014/chart" uri="{C3380CC4-5D6E-409C-BE32-E72D297353CC}">
              <c16:uniqueId val="{00000000-FF9C-4A2A-96BE-746BD5DE02B8}"/>
            </c:ext>
          </c:extLst>
        </c:ser>
        <c:ser>
          <c:idx val="1"/>
          <c:order val="1"/>
          <c:tx>
            <c:strRef>
              <c:f>'VL set 10s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set 10s TH'!$X$2:$X$6</c:f>
                <c:numCache>
                  <c:formatCode>General</c:formatCode>
                  <c:ptCount val="5"/>
                  <c:pt idx="0">
                    <c:v>0.36333747449220027</c:v>
                  </c:pt>
                  <c:pt idx="1">
                    <c:v>0.50146392917385396</c:v>
                  </c:pt>
                  <c:pt idx="2">
                    <c:v>0.49615532962078651</c:v>
                  </c:pt>
                  <c:pt idx="3">
                    <c:v>0.47916231882085386</c:v>
                  </c:pt>
                  <c:pt idx="4">
                    <c:v>0.46738959797613827</c:v>
                  </c:pt>
                </c:numCache>
              </c:numRef>
            </c:plus>
            <c:minus>
              <c:numRef>
                <c:f>'VL set 10s TH'!$X$2:$X$6</c:f>
                <c:numCache>
                  <c:formatCode>General</c:formatCode>
                  <c:ptCount val="5"/>
                  <c:pt idx="0">
                    <c:v>0.36333747449220027</c:v>
                  </c:pt>
                  <c:pt idx="1">
                    <c:v>0.50146392917385396</c:v>
                  </c:pt>
                  <c:pt idx="2">
                    <c:v>0.49615532962078651</c:v>
                  </c:pt>
                  <c:pt idx="3">
                    <c:v>0.47916231882085386</c:v>
                  </c:pt>
                  <c:pt idx="4">
                    <c:v>0.46738959797613827</c:v>
                  </c:pt>
                </c:numCache>
              </c:numRef>
            </c:minus>
            <c:spPr>
              <a:noFill/>
              <a:ln w="25400" cap="flat" cmpd="sng" algn="ctr">
                <a:solidFill>
                  <a:schemeClr val="tx1"/>
                </a:solidFill>
                <a:round/>
              </a:ln>
              <a:effectLst/>
            </c:spPr>
          </c:errBars>
          <c:xVal>
            <c:numRef>
              <c:f>'VL set 10s TH'!$V$2:$V$6</c:f>
              <c:numCache>
                <c:formatCode>General</c:formatCode>
                <c:ptCount val="5"/>
                <c:pt idx="0">
                  <c:v>11.5</c:v>
                </c:pt>
                <c:pt idx="1">
                  <c:v>31.5</c:v>
                </c:pt>
                <c:pt idx="2">
                  <c:v>51.5</c:v>
                </c:pt>
                <c:pt idx="3">
                  <c:v>71.5</c:v>
                </c:pt>
                <c:pt idx="4">
                  <c:v>91.5</c:v>
                </c:pt>
              </c:numCache>
            </c:numRef>
          </c:xVal>
          <c:yVal>
            <c:numRef>
              <c:f>'VL set 10s TH'!$W$2:$W$6</c:f>
              <c:numCache>
                <c:formatCode>General</c:formatCode>
                <c:ptCount val="5"/>
                <c:pt idx="0">
                  <c:v>12.19166666666667</c:v>
                </c:pt>
                <c:pt idx="1">
                  <c:v>12.158097222222223</c:v>
                </c:pt>
                <c:pt idx="2">
                  <c:v>12.271433333333334</c:v>
                </c:pt>
                <c:pt idx="3">
                  <c:v>12.292333333333335</c:v>
                </c:pt>
                <c:pt idx="4">
                  <c:v>12.313473333333334</c:v>
                </c:pt>
              </c:numCache>
            </c:numRef>
          </c:yVal>
          <c:smooth val="0"/>
          <c:extLst>
            <c:ext xmlns:c16="http://schemas.microsoft.com/office/drawing/2014/chart" uri="{C3380CC4-5D6E-409C-BE32-E72D297353CC}">
              <c16:uniqueId val="{00000001-FF9C-4A2A-96BE-746BD5DE02B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TH Set Final 10s (g/dL)</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set 10s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set 10s TH'!$U$2:$U$6</c:f>
                <c:numCache>
                  <c:formatCode>General</c:formatCode>
                  <c:ptCount val="5"/>
                  <c:pt idx="0">
                    <c:v>0.36862817510532425</c:v>
                  </c:pt>
                  <c:pt idx="1">
                    <c:v>0.5323261061918092</c:v>
                  </c:pt>
                  <c:pt idx="2">
                    <c:v>0.53484458628790588</c:v>
                  </c:pt>
                  <c:pt idx="3">
                    <c:v>0.54547100425364625</c:v>
                  </c:pt>
                  <c:pt idx="4">
                    <c:v>0.4949635890087718</c:v>
                  </c:pt>
                </c:numCache>
              </c:numRef>
            </c:plus>
            <c:minus>
              <c:numRef>
                <c:f>'VL set 10s TH'!$U$2:$U$6</c:f>
                <c:numCache>
                  <c:formatCode>General</c:formatCode>
                  <c:ptCount val="5"/>
                  <c:pt idx="0">
                    <c:v>0.36862817510532425</c:v>
                  </c:pt>
                  <c:pt idx="1">
                    <c:v>0.5323261061918092</c:v>
                  </c:pt>
                  <c:pt idx="2">
                    <c:v>0.53484458628790588</c:v>
                  </c:pt>
                  <c:pt idx="3">
                    <c:v>0.54547100425364625</c:v>
                  </c:pt>
                  <c:pt idx="4">
                    <c:v>0.4949635890087718</c:v>
                  </c:pt>
                </c:numCache>
              </c:numRef>
            </c:minus>
            <c:spPr>
              <a:noFill/>
              <a:ln w="25400" cap="flat" cmpd="sng" algn="ctr">
                <a:solidFill>
                  <a:schemeClr val="tx1"/>
                </a:solidFill>
                <a:round/>
              </a:ln>
              <a:effectLst/>
            </c:spPr>
          </c:errBars>
          <c:xVal>
            <c:numRef>
              <c:f>'VL set 10s TH'!$S$2:$S$6</c:f>
              <c:numCache>
                <c:formatCode>General</c:formatCode>
                <c:ptCount val="5"/>
                <c:pt idx="0">
                  <c:v>8.5</c:v>
                </c:pt>
                <c:pt idx="1">
                  <c:v>28.5</c:v>
                </c:pt>
                <c:pt idx="2">
                  <c:v>48.5</c:v>
                </c:pt>
                <c:pt idx="3">
                  <c:v>68.5</c:v>
                </c:pt>
                <c:pt idx="4">
                  <c:v>88.5</c:v>
                </c:pt>
              </c:numCache>
            </c:numRef>
          </c:xVal>
          <c:yVal>
            <c:numRef>
              <c:f>'VL set 10s TH'!$T$2:$T$6</c:f>
              <c:numCache>
                <c:formatCode>General</c:formatCode>
                <c:ptCount val="5"/>
                <c:pt idx="0">
                  <c:v>12.091399999999997</c:v>
                </c:pt>
                <c:pt idx="1">
                  <c:v>12.055933333333336</c:v>
                </c:pt>
                <c:pt idx="2">
                  <c:v>12.062799999999998</c:v>
                </c:pt>
                <c:pt idx="3">
                  <c:v>12.060979999999999</c:v>
                </c:pt>
                <c:pt idx="4">
                  <c:v>12.053813333333334</c:v>
                </c:pt>
              </c:numCache>
            </c:numRef>
          </c:yVal>
          <c:smooth val="0"/>
          <c:extLst>
            <c:ext xmlns:c16="http://schemas.microsoft.com/office/drawing/2014/chart" uri="{C3380CC4-5D6E-409C-BE32-E72D297353CC}">
              <c16:uniqueId val="{00000000-0185-4418-A5A1-23B708B098E3}"/>
            </c:ext>
          </c:extLst>
        </c:ser>
        <c:ser>
          <c:idx val="1"/>
          <c:order val="1"/>
          <c:tx>
            <c:strRef>
              <c:f>'VL set 10s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set 10s TH'!$X$2:$X$6</c:f>
                <c:numCache>
                  <c:formatCode>General</c:formatCode>
                  <c:ptCount val="5"/>
                  <c:pt idx="0">
                    <c:v>0.36333747449220027</c:v>
                  </c:pt>
                  <c:pt idx="1">
                    <c:v>0.50146392917385396</c:v>
                  </c:pt>
                  <c:pt idx="2">
                    <c:v>0.49615532962078651</c:v>
                  </c:pt>
                  <c:pt idx="3">
                    <c:v>0.47916231882085386</c:v>
                  </c:pt>
                  <c:pt idx="4">
                    <c:v>0.46738959797613827</c:v>
                  </c:pt>
                </c:numCache>
              </c:numRef>
            </c:plus>
            <c:minus>
              <c:numRef>
                <c:f>'VL set 10s TH'!$X$2:$X$6</c:f>
                <c:numCache>
                  <c:formatCode>General</c:formatCode>
                  <c:ptCount val="5"/>
                  <c:pt idx="0">
                    <c:v>0.36333747449220027</c:v>
                  </c:pt>
                  <c:pt idx="1">
                    <c:v>0.50146392917385396</c:v>
                  </c:pt>
                  <c:pt idx="2">
                    <c:v>0.49615532962078651</c:v>
                  </c:pt>
                  <c:pt idx="3">
                    <c:v>0.47916231882085386</c:v>
                  </c:pt>
                  <c:pt idx="4">
                    <c:v>0.46738959797613827</c:v>
                  </c:pt>
                </c:numCache>
              </c:numRef>
            </c:minus>
            <c:spPr>
              <a:noFill/>
              <a:ln w="25400" cap="flat" cmpd="sng" algn="ctr">
                <a:solidFill>
                  <a:schemeClr val="tx1"/>
                </a:solidFill>
                <a:round/>
              </a:ln>
              <a:effectLst/>
            </c:spPr>
          </c:errBars>
          <c:xVal>
            <c:numRef>
              <c:f>'VL set 10s TH'!$V$2:$V$6</c:f>
              <c:numCache>
                <c:formatCode>General</c:formatCode>
                <c:ptCount val="5"/>
                <c:pt idx="0">
                  <c:v>11.5</c:v>
                </c:pt>
                <c:pt idx="1">
                  <c:v>31.5</c:v>
                </c:pt>
                <c:pt idx="2">
                  <c:v>51.5</c:v>
                </c:pt>
                <c:pt idx="3">
                  <c:v>71.5</c:v>
                </c:pt>
                <c:pt idx="4">
                  <c:v>91.5</c:v>
                </c:pt>
              </c:numCache>
            </c:numRef>
          </c:xVal>
          <c:yVal>
            <c:numRef>
              <c:f>'VL set 10s TH'!$W$2:$W$6</c:f>
              <c:numCache>
                <c:formatCode>General</c:formatCode>
                <c:ptCount val="5"/>
                <c:pt idx="0">
                  <c:v>12.19166666666667</c:v>
                </c:pt>
                <c:pt idx="1">
                  <c:v>12.158097222222223</c:v>
                </c:pt>
                <c:pt idx="2">
                  <c:v>12.271433333333334</c:v>
                </c:pt>
                <c:pt idx="3">
                  <c:v>12.292333333333335</c:v>
                </c:pt>
                <c:pt idx="4">
                  <c:v>12.313473333333334</c:v>
                </c:pt>
              </c:numCache>
            </c:numRef>
          </c:yVal>
          <c:smooth val="0"/>
          <c:extLst>
            <c:ext xmlns:c16="http://schemas.microsoft.com/office/drawing/2014/chart" uri="{C3380CC4-5D6E-409C-BE32-E72D297353CC}">
              <c16:uniqueId val="{00000001-0185-4418-A5A1-23B708B098E3}"/>
            </c:ext>
          </c:extLst>
        </c:ser>
        <c:ser>
          <c:idx val="2"/>
          <c:order val="2"/>
          <c:tx>
            <c:strRef>
              <c:f>'VL set 10s TH'!$AC$1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set 10s TH'!$AD$2:$AD$6</c:f>
                <c:numCache>
                  <c:formatCode>General</c:formatCode>
                  <c:ptCount val="5"/>
                  <c:pt idx="0">
                    <c:v>0.39320394283290311</c:v>
                  </c:pt>
                  <c:pt idx="1">
                    <c:v>0.605139831366863</c:v>
                  </c:pt>
                  <c:pt idx="2">
                    <c:v>0.58862094631190121</c:v>
                  </c:pt>
                  <c:pt idx="3">
                    <c:v>0.58819957140910994</c:v>
                  </c:pt>
                  <c:pt idx="4">
                    <c:v>0.52008090147413022</c:v>
                  </c:pt>
                </c:numCache>
              </c:numRef>
            </c:plus>
            <c:minus>
              <c:numRef>
                <c:f>'VL set 10s TH'!$AD$2:$AD$6</c:f>
                <c:numCache>
                  <c:formatCode>General</c:formatCode>
                  <c:ptCount val="5"/>
                  <c:pt idx="0">
                    <c:v>0.39320394283290311</c:v>
                  </c:pt>
                  <c:pt idx="1">
                    <c:v>0.605139831366863</c:v>
                  </c:pt>
                  <c:pt idx="2">
                    <c:v>0.58862094631190121</c:v>
                  </c:pt>
                  <c:pt idx="3">
                    <c:v>0.58819957140910994</c:v>
                  </c:pt>
                  <c:pt idx="4">
                    <c:v>0.52008090147413022</c:v>
                  </c:pt>
                </c:numCache>
              </c:numRef>
            </c:minus>
            <c:spPr>
              <a:noFill/>
              <a:ln w="25400" cap="flat" cmpd="sng" algn="ctr">
                <a:solidFill>
                  <a:srgbClr val="0070C0"/>
                </a:solidFill>
                <a:round/>
              </a:ln>
              <a:effectLst/>
            </c:spPr>
          </c:errBars>
          <c:xVal>
            <c:numRef>
              <c:f>'VL set 10s TH'!$AB$2:$AB$6</c:f>
              <c:numCache>
                <c:formatCode>General</c:formatCode>
                <c:ptCount val="5"/>
                <c:pt idx="0">
                  <c:v>8</c:v>
                </c:pt>
                <c:pt idx="1">
                  <c:v>28</c:v>
                </c:pt>
                <c:pt idx="2">
                  <c:v>48</c:v>
                </c:pt>
                <c:pt idx="3">
                  <c:v>68</c:v>
                </c:pt>
                <c:pt idx="4">
                  <c:v>88</c:v>
                </c:pt>
              </c:numCache>
            </c:numRef>
          </c:xVal>
          <c:yVal>
            <c:numRef>
              <c:f>'VL set 10s TH'!$AC$2:$AC$6</c:f>
              <c:numCache>
                <c:formatCode>General</c:formatCode>
                <c:ptCount val="5"/>
                <c:pt idx="0">
                  <c:v>12.265238095238095</c:v>
                </c:pt>
                <c:pt idx="1">
                  <c:v>12.246785714285718</c:v>
                </c:pt>
                <c:pt idx="2">
                  <c:v>12.276071428571427</c:v>
                </c:pt>
                <c:pt idx="3">
                  <c:v>12.292464285714285</c:v>
                </c:pt>
                <c:pt idx="4">
                  <c:v>12.273238095238098</c:v>
                </c:pt>
              </c:numCache>
            </c:numRef>
          </c:yVal>
          <c:smooth val="0"/>
          <c:extLst>
            <c:ext xmlns:c16="http://schemas.microsoft.com/office/drawing/2014/chart" uri="{C3380CC4-5D6E-409C-BE32-E72D297353CC}">
              <c16:uniqueId val="{00000002-0185-4418-A5A1-23B708B098E3}"/>
            </c:ext>
          </c:extLst>
        </c:ser>
        <c:ser>
          <c:idx val="3"/>
          <c:order val="3"/>
          <c:tx>
            <c:strRef>
              <c:f>'VL set 10s TH'!$AF$1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set 10s TH'!$AG$2:$AG$6</c:f>
                <c:numCache>
                  <c:formatCode>General</c:formatCode>
                  <c:ptCount val="5"/>
                  <c:pt idx="0">
                    <c:v>0.17024239996979296</c:v>
                  </c:pt>
                  <c:pt idx="1">
                    <c:v>0.29688645246384271</c:v>
                  </c:pt>
                  <c:pt idx="2">
                    <c:v>0.30232416210071505</c:v>
                  </c:pt>
                  <c:pt idx="3">
                    <c:v>0.306304875520578</c:v>
                  </c:pt>
                  <c:pt idx="4">
                    <c:v>0.28835461473398305</c:v>
                  </c:pt>
                </c:numCache>
              </c:numRef>
            </c:plus>
            <c:minus>
              <c:numRef>
                <c:f>'VL set 10s TH'!$AG$2:$AG$6</c:f>
                <c:numCache>
                  <c:formatCode>General</c:formatCode>
                  <c:ptCount val="5"/>
                  <c:pt idx="0">
                    <c:v>0.17024239996979296</c:v>
                  </c:pt>
                  <c:pt idx="1">
                    <c:v>0.29688645246384271</c:v>
                  </c:pt>
                  <c:pt idx="2">
                    <c:v>0.30232416210071505</c:v>
                  </c:pt>
                  <c:pt idx="3">
                    <c:v>0.306304875520578</c:v>
                  </c:pt>
                  <c:pt idx="4">
                    <c:v>0.28835461473398305</c:v>
                  </c:pt>
                </c:numCache>
              </c:numRef>
            </c:minus>
            <c:spPr>
              <a:noFill/>
              <a:ln w="25400" cap="flat" cmpd="sng" algn="ctr">
                <a:solidFill>
                  <a:srgbClr val="7030A0"/>
                </a:solidFill>
                <a:round/>
              </a:ln>
              <a:effectLst/>
            </c:spPr>
          </c:errBars>
          <c:xVal>
            <c:numRef>
              <c:f>'VL set 10s TH'!$AE$2:$AE$6</c:f>
              <c:numCache>
                <c:formatCode>General</c:formatCode>
                <c:ptCount val="5"/>
                <c:pt idx="0">
                  <c:v>9</c:v>
                </c:pt>
                <c:pt idx="1">
                  <c:v>29</c:v>
                </c:pt>
                <c:pt idx="2">
                  <c:v>49</c:v>
                </c:pt>
                <c:pt idx="3">
                  <c:v>69</c:v>
                </c:pt>
                <c:pt idx="4">
                  <c:v>89</c:v>
                </c:pt>
              </c:numCache>
            </c:numRef>
          </c:xVal>
          <c:yVal>
            <c:numRef>
              <c:f>'VL set 10s TH'!$AF$2:$AF$6</c:f>
              <c:numCache>
                <c:formatCode>General</c:formatCode>
                <c:ptCount val="5"/>
                <c:pt idx="0">
                  <c:v>11.870151515151514</c:v>
                </c:pt>
                <c:pt idx="1">
                  <c:v>11.813030303030303</c:v>
                </c:pt>
                <c:pt idx="2">
                  <c:v>11.791363636363638</c:v>
                </c:pt>
                <c:pt idx="3">
                  <c:v>11.766363636363637</c:v>
                </c:pt>
                <c:pt idx="4">
                  <c:v>11.774545454545455</c:v>
                </c:pt>
              </c:numCache>
            </c:numRef>
          </c:yVal>
          <c:smooth val="0"/>
          <c:extLst>
            <c:ext xmlns:c16="http://schemas.microsoft.com/office/drawing/2014/chart" uri="{C3380CC4-5D6E-409C-BE32-E72D297353CC}">
              <c16:uniqueId val="{00000003-0185-4418-A5A1-23B708B098E3}"/>
            </c:ext>
          </c:extLst>
        </c:ser>
        <c:ser>
          <c:idx val="4"/>
          <c:order val="4"/>
          <c:tx>
            <c:strRef>
              <c:f>'VL set 10s TH'!$AI$1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set 10s TH'!$AJ$2:$AJ$6</c:f>
                <c:numCache>
                  <c:formatCode>General</c:formatCode>
                  <c:ptCount val="5"/>
                  <c:pt idx="0">
                    <c:v>0.4303504868290976</c:v>
                  </c:pt>
                  <c:pt idx="1">
                    <c:v>0.49226287933251911</c:v>
                  </c:pt>
                  <c:pt idx="2">
                    <c:v>0.45995592322805895</c:v>
                  </c:pt>
                  <c:pt idx="3">
                    <c:v>0.46671482286855381</c:v>
                  </c:pt>
                  <c:pt idx="4">
                    <c:v>0.45973887267007985</c:v>
                  </c:pt>
                </c:numCache>
              </c:numRef>
            </c:plus>
            <c:minus>
              <c:numRef>
                <c:f>'VL set 10s TH'!$AJ$2:$AJ$6</c:f>
                <c:numCache>
                  <c:formatCode>General</c:formatCode>
                  <c:ptCount val="5"/>
                  <c:pt idx="0">
                    <c:v>0.4303504868290976</c:v>
                  </c:pt>
                  <c:pt idx="1">
                    <c:v>0.49226287933251911</c:v>
                  </c:pt>
                  <c:pt idx="2">
                    <c:v>0.45995592322805895</c:v>
                  </c:pt>
                  <c:pt idx="3">
                    <c:v>0.46671482286855381</c:v>
                  </c:pt>
                  <c:pt idx="4">
                    <c:v>0.45973887267007985</c:v>
                  </c:pt>
                </c:numCache>
              </c:numRef>
            </c:minus>
            <c:spPr>
              <a:noFill/>
              <a:ln w="25400" cap="flat" cmpd="sng" algn="ctr">
                <a:solidFill>
                  <a:srgbClr val="0070C0"/>
                </a:solidFill>
                <a:round/>
              </a:ln>
              <a:effectLst/>
            </c:spPr>
          </c:errBars>
          <c:xVal>
            <c:numRef>
              <c:f>'VL set 10s TH'!$AH$2:$AH$6</c:f>
              <c:numCache>
                <c:formatCode>General</c:formatCode>
                <c:ptCount val="5"/>
                <c:pt idx="0">
                  <c:v>11</c:v>
                </c:pt>
                <c:pt idx="1">
                  <c:v>31</c:v>
                </c:pt>
                <c:pt idx="2">
                  <c:v>51</c:v>
                </c:pt>
                <c:pt idx="3">
                  <c:v>71</c:v>
                </c:pt>
                <c:pt idx="4">
                  <c:v>91</c:v>
                </c:pt>
              </c:numCache>
            </c:numRef>
          </c:xVal>
          <c:yVal>
            <c:numRef>
              <c:f>'VL set 10s TH'!$AI$2:$AI$6</c:f>
              <c:numCache>
                <c:formatCode>General</c:formatCode>
                <c:ptCount val="5"/>
                <c:pt idx="0">
                  <c:v>12.268928571428575</c:v>
                </c:pt>
                <c:pt idx="1">
                  <c:v>12.29257142857143</c:v>
                </c:pt>
                <c:pt idx="2">
                  <c:v>12.397440476190479</c:v>
                </c:pt>
                <c:pt idx="3">
                  <c:v>12.394642857142857</c:v>
                </c:pt>
                <c:pt idx="4">
                  <c:v>12.402988095238097</c:v>
                </c:pt>
              </c:numCache>
            </c:numRef>
          </c:yVal>
          <c:smooth val="0"/>
          <c:extLst>
            <c:ext xmlns:c16="http://schemas.microsoft.com/office/drawing/2014/chart" uri="{C3380CC4-5D6E-409C-BE32-E72D297353CC}">
              <c16:uniqueId val="{00000004-0185-4418-A5A1-23B708B098E3}"/>
            </c:ext>
          </c:extLst>
        </c:ser>
        <c:ser>
          <c:idx val="5"/>
          <c:order val="5"/>
          <c:tx>
            <c:strRef>
              <c:f>'VL set 10s TH'!$AL$1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set 10s TH'!$AM$2:$AM$6</c:f>
                <c:numCache>
                  <c:formatCode>General</c:formatCode>
                  <c:ptCount val="5"/>
                  <c:pt idx="0">
                    <c:v>0.23891072251645273</c:v>
                  </c:pt>
                  <c:pt idx="1">
                    <c:v>0.47444994142014651</c:v>
                  </c:pt>
                  <c:pt idx="2">
                    <c:v>0.51503466589221725</c:v>
                  </c:pt>
                  <c:pt idx="3">
                    <c:v>0.48431113215295069</c:v>
                  </c:pt>
                  <c:pt idx="4">
                    <c:v>0.47331167257309337</c:v>
                  </c:pt>
                </c:numCache>
              </c:numRef>
            </c:plus>
            <c:minus>
              <c:numRef>
                <c:f>'VL set 10s TH'!$AM$2:$AM$6</c:f>
                <c:numCache>
                  <c:formatCode>General</c:formatCode>
                  <c:ptCount val="5"/>
                  <c:pt idx="0">
                    <c:v>0.23891072251645273</c:v>
                  </c:pt>
                  <c:pt idx="1">
                    <c:v>0.47444994142014651</c:v>
                  </c:pt>
                  <c:pt idx="2">
                    <c:v>0.51503466589221725</c:v>
                  </c:pt>
                  <c:pt idx="3">
                    <c:v>0.48431113215295069</c:v>
                  </c:pt>
                  <c:pt idx="4">
                    <c:v>0.47331167257309337</c:v>
                  </c:pt>
                </c:numCache>
              </c:numRef>
            </c:minus>
            <c:spPr>
              <a:noFill/>
              <a:ln w="25400" cap="flat" cmpd="sng" algn="ctr">
                <a:solidFill>
                  <a:srgbClr val="7030A0"/>
                </a:solidFill>
                <a:round/>
              </a:ln>
              <a:effectLst/>
            </c:spPr>
          </c:errBars>
          <c:xVal>
            <c:numRef>
              <c:f>'VL set 10s TH'!$AK$2:$AK$6</c:f>
              <c:numCache>
                <c:formatCode>General</c:formatCode>
                <c:ptCount val="5"/>
                <c:pt idx="0">
                  <c:v>12</c:v>
                </c:pt>
                <c:pt idx="1">
                  <c:v>32</c:v>
                </c:pt>
                <c:pt idx="2">
                  <c:v>52</c:v>
                </c:pt>
                <c:pt idx="3">
                  <c:v>72</c:v>
                </c:pt>
                <c:pt idx="4">
                  <c:v>92</c:v>
                </c:pt>
              </c:numCache>
            </c:numRef>
          </c:xVal>
          <c:yVal>
            <c:numRef>
              <c:f>'VL set 10s TH'!$AL$2:$AL$6</c:f>
              <c:numCache>
                <c:formatCode>General</c:formatCode>
                <c:ptCount val="5"/>
                <c:pt idx="0">
                  <c:v>12.093333333333334</c:v>
                </c:pt>
                <c:pt idx="1">
                  <c:v>11.969833333333334</c:v>
                </c:pt>
                <c:pt idx="2">
                  <c:v>12.111060606060608</c:v>
                </c:pt>
                <c:pt idx="3">
                  <c:v>12.162121212121212</c:v>
                </c:pt>
                <c:pt idx="4">
                  <c:v>12.199545454545454</c:v>
                </c:pt>
              </c:numCache>
            </c:numRef>
          </c:yVal>
          <c:smooth val="0"/>
          <c:extLst>
            <c:ext xmlns:c16="http://schemas.microsoft.com/office/drawing/2014/chart" uri="{C3380CC4-5D6E-409C-BE32-E72D297353CC}">
              <c16:uniqueId val="{00000005-0185-4418-A5A1-23B708B098E3}"/>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TH Set Final 10s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entire set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entire set TH'!$U$2:$U$6</c:f>
                <c:numCache>
                  <c:formatCode>General</c:formatCode>
                  <c:ptCount val="5"/>
                  <c:pt idx="0">
                    <c:v>0.38649427933281211</c:v>
                  </c:pt>
                  <c:pt idx="1">
                    <c:v>0.47473724338291118</c:v>
                  </c:pt>
                  <c:pt idx="2">
                    <c:v>0.46605634602337431</c:v>
                  </c:pt>
                  <c:pt idx="3">
                    <c:v>0.47495483618102596</c:v>
                  </c:pt>
                  <c:pt idx="4">
                    <c:v>0.43151126271637535</c:v>
                  </c:pt>
                </c:numCache>
              </c:numRef>
            </c:plus>
            <c:minus>
              <c:numRef>
                <c:f>'VL entire set TH'!$U$2:$U$6</c:f>
                <c:numCache>
                  <c:formatCode>General</c:formatCode>
                  <c:ptCount val="5"/>
                  <c:pt idx="0">
                    <c:v>0.38649427933281211</c:v>
                  </c:pt>
                  <c:pt idx="1">
                    <c:v>0.47473724338291118</c:v>
                  </c:pt>
                  <c:pt idx="2">
                    <c:v>0.46605634602337431</c:v>
                  </c:pt>
                  <c:pt idx="3">
                    <c:v>0.47495483618102596</c:v>
                  </c:pt>
                  <c:pt idx="4">
                    <c:v>0.43151126271637535</c:v>
                  </c:pt>
                </c:numCache>
              </c:numRef>
            </c:minus>
            <c:spPr>
              <a:noFill/>
              <a:ln w="25400" cap="flat" cmpd="sng" algn="ctr">
                <a:solidFill>
                  <a:schemeClr val="tx1"/>
                </a:solidFill>
                <a:round/>
              </a:ln>
              <a:effectLst/>
            </c:spPr>
          </c:errBars>
          <c:xVal>
            <c:numRef>
              <c:f>'VL entire set TH'!$S$2:$S$6</c:f>
              <c:numCache>
                <c:formatCode>General</c:formatCode>
                <c:ptCount val="5"/>
                <c:pt idx="0">
                  <c:v>8.5</c:v>
                </c:pt>
                <c:pt idx="1">
                  <c:v>28.5</c:v>
                </c:pt>
                <c:pt idx="2">
                  <c:v>48.5</c:v>
                </c:pt>
                <c:pt idx="3">
                  <c:v>68.5</c:v>
                </c:pt>
                <c:pt idx="4">
                  <c:v>88.5</c:v>
                </c:pt>
              </c:numCache>
            </c:numRef>
          </c:xVal>
          <c:yVal>
            <c:numRef>
              <c:f>'VL entire set TH'!$T$2:$T$6</c:f>
              <c:numCache>
                <c:formatCode>General</c:formatCode>
                <c:ptCount val="5"/>
                <c:pt idx="0">
                  <c:v>12.078554838709676</c:v>
                </c:pt>
                <c:pt idx="1">
                  <c:v>12.066657053495181</c:v>
                </c:pt>
                <c:pt idx="2">
                  <c:v>12.081906794370061</c:v>
                </c:pt>
                <c:pt idx="3">
                  <c:v>12.080622250561314</c:v>
                </c:pt>
                <c:pt idx="4">
                  <c:v>12.064592135009962</c:v>
                </c:pt>
              </c:numCache>
            </c:numRef>
          </c:yVal>
          <c:smooth val="0"/>
          <c:extLst>
            <c:ext xmlns:c16="http://schemas.microsoft.com/office/drawing/2014/chart" uri="{C3380CC4-5D6E-409C-BE32-E72D297353CC}">
              <c16:uniqueId val="{00000000-FA28-4D18-B90C-B31A98ACE7F2}"/>
            </c:ext>
          </c:extLst>
        </c:ser>
        <c:ser>
          <c:idx val="1"/>
          <c:order val="1"/>
          <c:tx>
            <c:strRef>
              <c:f>'VL entire set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entire set TH'!$X$2:$X$6</c:f>
                <c:numCache>
                  <c:formatCode>General</c:formatCode>
                  <c:ptCount val="5"/>
                  <c:pt idx="0">
                    <c:v>0.35222727738278731</c:v>
                  </c:pt>
                  <c:pt idx="1">
                    <c:v>0.48481483481073245</c:v>
                  </c:pt>
                  <c:pt idx="2">
                    <c:v>0.4654920813142665</c:v>
                  </c:pt>
                  <c:pt idx="3">
                    <c:v>0.45566312640165507</c:v>
                  </c:pt>
                  <c:pt idx="4">
                    <c:v>0.44446265994309292</c:v>
                  </c:pt>
                </c:numCache>
              </c:numRef>
            </c:plus>
            <c:minus>
              <c:numRef>
                <c:f>'VL entire set TH'!$X$2:$X$6</c:f>
                <c:numCache>
                  <c:formatCode>General</c:formatCode>
                  <c:ptCount val="5"/>
                  <c:pt idx="0">
                    <c:v>0.35222727738278731</c:v>
                  </c:pt>
                  <c:pt idx="1">
                    <c:v>0.48481483481073245</c:v>
                  </c:pt>
                  <c:pt idx="2">
                    <c:v>0.4654920813142665</c:v>
                  </c:pt>
                  <c:pt idx="3">
                    <c:v>0.45566312640165507</c:v>
                  </c:pt>
                  <c:pt idx="4">
                    <c:v>0.44446265994309292</c:v>
                  </c:pt>
                </c:numCache>
              </c:numRef>
            </c:minus>
            <c:spPr>
              <a:noFill/>
              <a:ln w="25400" cap="flat" cmpd="sng" algn="ctr">
                <a:solidFill>
                  <a:schemeClr val="tx1"/>
                </a:solidFill>
                <a:round/>
              </a:ln>
              <a:effectLst/>
            </c:spPr>
          </c:errBars>
          <c:xVal>
            <c:numRef>
              <c:f>'VL entire set TH'!$V$2:$V$6</c:f>
              <c:numCache>
                <c:formatCode>General</c:formatCode>
                <c:ptCount val="5"/>
                <c:pt idx="0">
                  <c:v>11.5</c:v>
                </c:pt>
                <c:pt idx="1">
                  <c:v>31.5</c:v>
                </c:pt>
                <c:pt idx="2">
                  <c:v>51.5</c:v>
                </c:pt>
                <c:pt idx="3">
                  <c:v>71.5</c:v>
                </c:pt>
                <c:pt idx="4">
                  <c:v>91.5</c:v>
                </c:pt>
              </c:numCache>
            </c:numRef>
          </c:xVal>
          <c:yVal>
            <c:numRef>
              <c:f>'VL entire set TH'!$W$2:$W$6</c:f>
              <c:numCache>
                <c:formatCode>General</c:formatCode>
                <c:ptCount val="5"/>
                <c:pt idx="0">
                  <c:v>12.164759856630827</c:v>
                </c:pt>
                <c:pt idx="1">
                  <c:v>12.16894626131748</c:v>
                </c:pt>
                <c:pt idx="2">
                  <c:v>12.306729142413355</c:v>
                </c:pt>
                <c:pt idx="3">
                  <c:v>12.333853615086028</c:v>
                </c:pt>
                <c:pt idx="4">
                  <c:v>12.356739429495837</c:v>
                </c:pt>
              </c:numCache>
            </c:numRef>
          </c:yVal>
          <c:smooth val="0"/>
          <c:extLst>
            <c:ext xmlns:c16="http://schemas.microsoft.com/office/drawing/2014/chart" uri="{C3380CC4-5D6E-409C-BE32-E72D297353CC}">
              <c16:uniqueId val="{00000001-FA28-4D18-B90C-B31A98ACE7F2}"/>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TH Entire Set (g/dL)</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entire set TH'!$T$1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entire set TH'!$U$2:$U$6</c:f>
                <c:numCache>
                  <c:formatCode>General</c:formatCode>
                  <c:ptCount val="5"/>
                  <c:pt idx="0">
                    <c:v>0.38649427933281211</c:v>
                  </c:pt>
                  <c:pt idx="1">
                    <c:v>0.47473724338291118</c:v>
                  </c:pt>
                  <c:pt idx="2">
                    <c:v>0.46605634602337431</c:v>
                  </c:pt>
                  <c:pt idx="3">
                    <c:v>0.47495483618102596</c:v>
                  </c:pt>
                  <c:pt idx="4">
                    <c:v>0.43151126271637535</c:v>
                  </c:pt>
                </c:numCache>
              </c:numRef>
            </c:plus>
            <c:minus>
              <c:numRef>
                <c:f>'VL entire set TH'!$U$2:$U$6</c:f>
                <c:numCache>
                  <c:formatCode>General</c:formatCode>
                  <c:ptCount val="5"/>
                  <c:pt idx="0">
                    <c:v>0.38649427933281211</c:v>
                  </c:pt>
                  <c:pt idx="1">
                    <c:v>0.47473724338291118</c:v>
                  </c:pt>
                  <c:pt idx="2">
                    <c:v>0.46605634602337431</c:v>
                  </c:pt>
                  <c:pt idx="3">
                    <c:v>0.47495483618102596</c:v>
                  </c:pt>
                  <c:pt idx="4">
                    <c:v>0.43151126271637535</c:v>
                  </c:pt>
                </c:numCache>
              </c:numRef>
            </c:minus>
            <c:spPr>
              <a:noFill/>
              <a:ln w="25400" cap="flat" cmpd="sng" algn="ctr">
                <a:solidFill>
                  <a:schemeClr val="tx1"/>
                </a:solidFill>
                <a:round/>
              </a:ln>
              <a:effectLst/>
            </c:spPr>
          </c:errBars>
          <c:xVal>
            <c:numRef>
              <c:f>'VL entire set TH'!$S$2:$S$6</c:f>
              <c:numCache>
                <c:formatCode>General</c:formatCode>
                <c:ptCount val="5"/>
                <c:pt idx="0">
                  <c:v>8.5</c:v>
                </c:pt>
                <c:pt idx="1">
                  <c:v>28.5</c:v>
                </c:pt>
                <c:pt idx="2">
                  <c:v>48.5</c:v>
                </c:pt>
                <c:pt idx="3">
                  <c:v>68.5</c:v>
                </c:pt>
                <c:pt idx="4">
                  <c:v>88.5</c:v>
                </c:pt>
              </c:numCache>
            </c:numRef>
          </c:xVal>
          <c:yVal>
            <c:numRef>
              <c:f>'VL entire set TH'!$T$2:$T$6</c:f>
              <c:numCache>
                <c:formatCode>General</c:formatCode>
                <c:ptCount val="5"/>
                <c:pt idx="0">
                  <c:v>12.078554838709676</c:v>
                </c:pt>
                <c:pt idx="1">
                  <c:v>12.066657053495181</c:v>
                </c:pt>
                <c:pt idx="2">
                  <c:v>12.081906794370061</c:v>
                </c:pt>
                <c:pt idx="3">
                  <c:v>12.080622250561314</c:v>
                </c:pt>
                <c:pt idx="4">
                  <c:v>12.064592135009962</c:v>
                </c:pt>
              </c:numCache>
            </c:numRef>
          </c:yVal>
          <c:smooth val="0"/>
          <c:extLst>
            <c:ext xmlns:c16="http://schemas.microsoft.com/office/drawing/2014/chart" uri="{C3380CC4-5D6E-409C-BE32-E72D297353CC}">
              <c16:uniqueId val="{00000000-BB0B-4564-905F-EB1F5E82EEB4}"/>
            </c:ext>
          </c:extLst>
        </c:ser>
        <c:ser>
          <c:idx val="1"/>
          <c:order val="1"/>
          <c:tx>
            <c:strRef>
              <c:f>'VL entire set TH'!$W$1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entire set TH'!$X$2:$X$6</c:f>
                <c:numCache>
                  <c:formatCode>General</c:formatCode>
                  <c:ptCount val="5"/>
                  <c:pt idx="0">
                    <c:v>0.35222727738278731</c:v>
                  </c:pt>
                  <c:pt idx="1">
                    <c:v>0.48481483481073245</c:v>
                  </c:pt>
                  <c:pt idx="2">
                    <c:v>0.4654920813142665</c:v>
                  </c:pt>
                  <c:pt idx="3">
                    <c:v>0.45566312640165507</c:v>
                  </c:pt>
                  <c:pt idx="4">
                    <c:v>0.44446265994309292</c:v>
                  </c:pt>
                </c:numCache>
              </c:numRef>
            </c:plus>
            <c:minus>
              <c:numRef>
                <c:f>'VL entire set TH'!$X$2:$X$6</c:f>
                <c:numCache>
                  <c:formatCode>General</c:formatCode>
                  <c:ptCount val="5"/>
                  <c:pt idx="0">
                    <c:v>0.35222727738278731</c:v>
                  </c:pt>
                  <c:pt idx="1">
                    <c:v>0.48481483481073245</c:v>
                  </c:pt>
                  <c:pt idx="2">
                    <c:v>0.4654920813142665</c:v>
                  </c:pt>
                  <c:pt idx="3">
                    <c:v>0.45566312640165507</c:v>
                  </c:pt>
                  <c:pt idx="4">
                    <c:v>0.44446265994309292</c:v>
                  </c:pt>
                </c:numCache>
              </c:numRef>
            </c:minus>
            <c:spPr>
              <a:noFill/>
              <a:ln w="25400" cap="flat" cmpd="sng" algn="ctr">
                <a:solidFill>
                  <a:schemeClr val="tx1"/>
                </a:solidFill>
                <a:round/>
              </a:ln>
              <a:effectLst/>
            </c:spPr>
          </c:errBars>
          <c:xVal>
            <c:numRef>
              <c:f>'VL entire set TH'!$V$2:$V$6</c:f>
              <c:numCache>
                <c:formatCode>General</c:formatCode>
                <c:ptCount val="5"/>
                <c:pt idx="0">
                  <c:v>11.5</c:v>
                </c:pt>
                <c:pt idx="1">
                  <c:v>31.5</c:v>
                </c:pt>
                <c:pt idx="2">
                  <c:v>51.5</c:v>
                </c:pt>
                <c:pt idx="3">
                  <c:v>71.5</c:v>
                </c:pt>
                <c:pt idx="4">
                  <c:v>91.5</c:v>
                </c:pt>
              </c:numCache>
            </c:numRef>
          </c:xVal>
          <c:yVal>
            <c:numRef>
              <c:f>'VL entire set TH'!$W$2:$W$6</c:f>
              <c:numCache>
                <c:formatCode>General</c:formatCode>
                <c:ptCount val="5"/>
                <c:pt idx="0">
                  <c:v>12.164759856630827</c:v>
                </c:pt>
                <c:pt idx="1">
                  <c:v>12.16894626131748</c:v>
                </c:pt>
                <c:pt idx="2">
                  <c:v>12.306729142413355</c:v>
                </c:pt>
                <c:pt idx="3">
                  <c:v>12.333853615086028</c:v>
                </c:pt>
                <c:pt idx="4">
                  <c:v>12.356739429495837</c:v>
                </c:pt>
              </c:numCache>
            </c:numRef>
          </c:yVal>
          <c:smooth val="0"/>
          <c:extLst>
            <c:ext xmlns:c16="http://schemas.microsoft.com/office/drawing/2014/chart" uri="{C3380CC4-5D6E-409C-BE32-E72D297353CC}">
              <c16:uniqueId val="{00000001-BB0B-4564-905F-EB1F5E82EEB4}"/>
            </c:ext>
          </c:extLst>
        </c:ser>
        <c:ser>
          <c:idx val="2"/>
          <c:order val="2"/>
          <c:tx>
            <c:strRef>
              <c:f>'VL entire set TH'!$AC$1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entire set TH'!$AD$2:$AD$6</c:f>
                <c:numCache>
                  <c:formatCode>General</c:formatCode>
                  <c:ptCount val="5"/>
                  <c:pt idx="0">
                    <c:v>0.42758330779620657</c:v>
                  </c:pt>
                  <c:pt idx="1">
                    <c:v>0.53306835947119446</c:v>
                  </c:pt>
                  <c:pt idx="2">
                    <c:v>0.51216593529768606</c:v>
                  </c:pt>
                  <c:pt idx="3">
                    <c:v>0.50785400066223596</c:v>
                  </c:pt>
                  <c:pt idx="4">
                    <c:v>0.44705651743460822</c:v>
                  </c:pt>
                </c:numCache>
              </c:numRef>
            </c:plus>
            <c:minus>
              <c:numRef>
                <c:f>'VL entire set TH'!$AD$2:$AD$6</c:f>
                <c:numCache>
                  <c:formatCode>General</c:formatCode>
                  <c:ptCount val="5"/>
                  <c:pt idx="0">
                    <c:v>0.42758330779620657</c:v>
                  </c:pt>
                  <c:pt idx="1">
                    <c:v>0.53306835947119446</c:v>
                  </c:pt>
                  <c:pt idx="2">
                    <c:v>0.51216593529768606</c:v>
                  </c:pt>
                  <c:pt idx="3">
                    <c:v>0.50785400066223596</c:v>
                  </c:pt>
                  <c:pt idx="4">
                    <c:v>0.44705651743460822</c:v>
                  </c:pt>
                </c:numCache>
              </c:numRef>
            </c:minus>
            <c:spPr>
              <a:noFill/>
              <a:ln w="25400" cap="flat" cmpd="sng" algn="ctr">
                <a:solidFill>
                  <a:srgbClr val="0070C0"/>
                </a:solidFill>
                <a:round/>
              </a:ln>
              <a:effectLst/>
            </c:spPr>
          </c:errBars>
          <c:xVal>
            <c:numRef>
              <c:f>'VL entire set TH'!$AB$2:$AB$6</c:f>
              <c:numCache>
                <c:formatCode>General</c:formatCode>
                <c:ptCount val="5"/>
                <c:pt idx="0">
                  <c:v>8</c:v>
                </c:pt>
                <c:pt idx="1">
                  <c:v>28</c:v>
                </c:pt>
                <c:pt idx="2">
                  <c:v>48</c:v>
                </c:pt>
                <c:pt idx="3">
                  <c:v>68</c:v>
                </c:pt>
                <c:pt idx="4">
                  <c:v>88</c:v>
                </c:pt>
              </c:numCache>
            </c:numRef>
          </c:xVal>
          <c:yVal>
            <c:numRef>
              <c:f>'VL entire set TH'!$AC$2:$AC$6</c:f>
              <c:numCache>
                <c:formatCode>General</c:formatCode>
                <c:ptCount val="5"/>
                <c:pt idx="0">
                  <c:v>12.248018433179725</c:v>
                </c:pt>
                <c:pt idx="1">
                  <c:v>12.24573053262527</c:v>
                </c:pt>
                <c:pt idx="2">
                  <c:v>12.273364737122918</c:v>
                </c:pt>
                <c:pt idx="3">
                  <c:v>12.289909659376573</c:v>
                </c:pt>
                <c:pt idx="4">
                  <c:v>12.264274074035821</c:v>
                </c:pt>
              </c:numCache>
            </c:numRef>
          </c:yVal>
          <c:smooth val="0"/>
          <c:extLst>
            <c:ext xmlns:c16="http://schemas.microsoft.com/office/drawing/2014/chart" uri="{C3380CC4-5D6E-409C-BE32-E72D297353CC}">
              <c16:uniqueId val="{00000002-BB0B-4564-905F-EB1F5E82EEB4}"/>
            </c:ext>
          </c:extLst>
        </c:ser>
        <c:ser>
          <c:idx val="3"/>
          <c:order val="3"/>
          <c:tx>
            <c:strRef>
              <c:f>'VL entire set TH'!$AF$1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entire set TH'!$AG$2:$AG$6</c:f>
                <c:numCache>
                  <c:formatCode>General</c:formatCode>
                  <c:ptCount val="5"/>
                  <c:pt idx="0">
                    <c:v>0.1716271795265738</c:v>
                  </c:pt>
                  <c:pt idx="1">
                    <c:v>0.26354940529146209</c:v>
                  </c:pt>
                  <c:pt idx="2">
                    <c:v>0.25230760707145433</c:v>
                  </c:pt>
                  <c:pt idx="3">
                    <c:v>0.25833916282343211</c:v>
                  </c:pt>
                  <c:pt idx="4">
                    <c:v>0.24535503795413249</c:v>
                  </c:pt>
                </c:numCache>
              </c:numRef>
            </c:plus>
            <c:minus>
              <c:numRef>
                <c:f>'VL entire set TH'!$AG$2:$AG$6</c:f>
                <c:numCache>
                  <c:formatCode>General</c:formatCode>
                  <c:ptCount val="5"/>
                  <c:pt idx="0">
                    <c:v>0.1716271795265738</c:v>
                  </c:pt>
                  <c:pt idx="1">
                    <c:v>0.26354940529146209</c:v>
                  </c:pt>
                  <c:pt idx="2">
                    <c:v>0.25230760707145433</c:v>
                  </c:pt>
                  <c:pt idx="3">
                    <c:v>0.25833916282343211</c:v>
                  </c:pt>
                  <c:pt idx="4">
                    <c:v>0.24535503795413249</c:v>
                  </c:pt>
                </c:numCache>
              </c:numRef>
            </c:minus>
            <c:spPr>
              <a:noFill/>
              <a:ln w="25400" cap="flat" cmpd="sng" algn="ctr">
                <a:solidFill>
                  <a:srgbClr val="7030A0"/>
                </a:solidFill>
                <a:round/>
              </a:ln>
              <a:effectLst/>
            </c:spPr>
          </c:errBars>
          <c:xVal>
            <c:numRef>
              <c:f>'VL entire set TH'!$AE$2:$AE$6</c:f>
              <c:numCache>
                <c:formatCode>General</c:formatCode>
                <c:ptCount val="5"/>
                <c:pt idx="0">
                  <c:v>9</c:v>
                </c:pt>
                <c:pt idx="1">
                  <c:v>29</c:v>
                </c:pt>
                <c:pt idx="2">
                  <c:v>49</c:v>
                </c:pt>
                <c:pt idx="3">
                  <c:v>69</c:v>
                </c:pt>
                <c:pt idx="4">
                  <c:v>89</c:v>
                </c:pt>
              </c:numCache>
            </c:numRef>
          </c:xVal>
          <c:yVal>
            <c:numRef>
              <c:f>'VL entire set TH'!$AF$2:$AF$6</c:f>
              <c:numCache>
                <c:formatCode>General</c:formatCode>
                <c:ptCount val="5"/>
                <c:pt idx="0">
                  <c:v>11.862873900293254</c:v>
                </c:pt>
                <c:pt idx="1">
                  <c:v>11.838745352784157</c:v>
                </c:pt>
                <c:pt idx="2">
                  <c:v>11.83823304904824</c:v>
                </c:pt>
                <c:pt idx="3">
                  <c:v>11.814256457523721</c:v>
                </c:pt>
                <c:pt idx="4">
                  <c:v>11.810451485340685</c:v>
                </c:pt>
              </c:numCache>
            </c:numRef>
          </c:yVal>
          <c:smooth val="0"/>
          <c:extLst>
            <c:ext xmlns:c16="http://schemas.microsoft.com/office/drawing/2014/chart" uri="{C3380CC4-5D6E-409C-BE32-E72D297353CC}">
              <c16:uniqueId val="{00000003-BB0B-4564-905F-EB1F5E82EEB4}"/>
            </c:ext>
          </c:extLst>
        </c:ser>
        <c:ser>
          <c:idx val="4"/>
          <c:order val="4"/>
          <c:tx>
            <c:strRef>
              <c:f>'VL entire set TH'!$AI$1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entire set TH'!$AJ$2:$AJ$6</c:f>
                <c:numCache>
                  <c:formatCode>General</c:formatCode>
                  <c:ptCount val="5"/>
                  <c:pt idx="0">
                    <c:v>0.42840213539671967</c:v>
                  </c:pt>
                  <c:pt idx="1">
                    <c:v>0.49611988251338418</c:v>
                  </c:pt>
                  <c:pt idx="2">
                    <c:v>0.44063128745008751</c:v>
                  </c:pt>
                  <c:pt idx="3">
                    <c:v>0.44887592899130707</c:v>
                  </c:pt>
                  <c:pt idx="4">
                    <c:v>0.44566328245035997</c:v>
                  </c:pt>
                </c:numCache>
              </c:numRef>
            </c:plus>
            <c:minus>
              <c:numRef>
                <c:f>'VL entire set TH'!$AJ$2:$AJ$6</c:f>
                <c:numCache>
                  <c:formatCode>General</c:formatCode>
                  <c:ptCount val="5"/>
                  <c:pt idx="0">
                    <c:v>0.42840213539671967</c:v>
                  </c:pt>
                  <c:pt idx="1">
                    <c:v>0.49611988251338418</c:v>
                  </c:pt>
                  <c:pt idx="2">
                    <c:v>0.44063128745008751</c:v>
                  </c:pt>
                  <c:pt idx="3">
                    <c:v>0.44887592899130707</c:v>
                  </c:pt>
                  <c:pt idx="4">
                    <c:v>0.44566328245035997</c:v>
                  </c:pt>
                </c:numCache>
              </c:numRef>
            </c:minus>
            <c:spPr>
              <a:noFill/>
              <a:ln w="25400" cap="flat" cmpd="sng" algn="ctr">
                <a:solidFill>
                  <a:srgbClr val="0070C0"/>
                </a:solidFill>
                <a:round/>
              </a:ln>
              <a:effectLst/>
            </c:spPr>
          </c:errBars>
          <c:xVal>
            <c:numRef>
              <c:f>'VL entire set TH'!$AH$2:$AH$6</c:f>
              <c:numCache>
                <c:formatCode>General</c:formatCode>
                <c:ptCount val="5"/>
                <c:pt idx="0">
                  <c:v>11</c:v>
                </c:pt>
                <c:pt idx="1">
                  <c:v>31</c:v>
                </c:pt>
                <c:pt idx="2">
                  <c:v>51</c:v>
                </c:pt>
                <c:pt idx="3">
                  <c:v>71</c:v>
                </c:pt>
                <c:pt idx="4">
                  <c:v>91</c:v>
                </c:pt>
              </c:numCache>
            </c:numRef>
          </c:xVal>
          <c:yVal>
            <c:numRef>
              <c:f>'VL entire set TH'!$AI$2:$AI$6</c:f>
              <c:numCache>
                <c:formatCode>General</c:formatCode>
                <c:ptCount val="5"/>
                <c:pt idx="0">
                  <c:v>12.245529953917051</c:v>
                </c:pt>
                <c:pt idx="1">
                  <c:v>12.309953341413109</c:v>
                </c:pt>
                <c:pt idx="2">
                  <c:v>12.422419314615036</c:v>
                </c:pt>
                <c:pt idx="3">
                  <c:v>12.432099840114907</c:v>
                </c:pt>
                <c:pt idx="4">
                  <c:v>12.444340395037354</c:v>
                </c:pt>
              </c:numCache>
            </c:numRef>
          </c:yVal>
          <c:smooth val="0"/>
          <c:extLst>
            <c:ext xmlns:c16="http://schemas.microsoft.com/office/drawing/2014/chart" uri="{C3380CC4-5D6E-409C-BE32-E72D297353CC}">
              <c16:uniqueId val="{00000004-BB0B-4564-905F-EB1F5E82EEB4}"/>
            </c:ext>
          </c:extLst>
        </c:ser>
        <c:ser>
          <c:idx val="5"/>
          <c:order val="5"/>
          <c:tx>
            <c:strRef>
              <c:f>'VL entire set TH'!$AL$1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entire set TH'!$AM$2:$AM$6</c:f>
                <c:numCache>
                  <c:formatCode>General</c:formatCode>
                  <c:ptCount val="5"/>
                  <c:pt idx="0">
                    <c:v>0.1959827861672187</c:v>
                  </c:pt>
                  <c:pt idx="1">
                    <c:v>0.41341691016269011</c:v>
                  </c:pt>
                  <c:pt idx="2">
                    <c:v>0.47439440771895747</c:v>
                  </c:pt>
                  <c:pt idx="3">
                    <c:v>0.45349852735129381</c:v>
                  </c:pt>
                  <c:pt idx="4">
                    <c:v>0.43760187104229031</c:v>
                  </c:pt>
                </c:numCache>
              </c:numRef>
            </c:plus>
            <c:minus>
              <c:numRef>
                <c:f>'VL entire set TH'!$AM$2:$AM$6</c:f>
                <c:numCache>
                  <c:formatCode>General</c:formatCode>
                  <c:ptCount val="5"/>
                  <c:pt idx="0">
                    <c:v>0.1959827861672187</c:v>
                  </c:pt>
                  <c:pt idx="1">
                    <c:v>0.41341691016269011</c:v>
                  </c:pt>
                  <c:pt idx="2">
                    <c:v>0.47439440771895747</c:v>
                  </c:pt>
                  <c:pt idx="3">
                    <c:v>0.45349852735129381</c:v>
                  </c:pt>
                  <c:pt idx="4">
                    <c:v>0.43760187104229031</c:v>
                  </c:pt>
                </c:numCache>
              </c:numRef>
            </c:minus>
            <c:spPr>
              <a:noFill/>
              <a:ln w="25400" cap="flat" cmpd="sng" algn="ctr">
                <a:solidFill>
                  <a:srgbClr val="7030A0"/>
                </a:solidFill>
                <a:round/>
              </a:ln>
              <a:effectLst/>
            </c:spPr>
          </c:errBars>
          <c:xVal>
            <c:numRef>
              <c:f>'VL entire set TH'!$AK$2:$AK$6</c:f>
              <c:numCache>
                <c:formatCode>General</c:formatCode>
                <c:ptCount val="5"/>
                <c:pt idx="0">
                  <c:v>12</c:v>
                </c:pt>
                <c:pt idx="1">
                  <c:v>32</c:v>
                </c:pt>
                <c:pt idx="2">
                  <c:v>52</c:v>
                </c:pt>
                <c:pt idx="3">
                  <c:v>72</c:v>
                </c:pt>
                <c:pt idx="4">
                  <c:v>92</c:v>
                </c:pt>
              </c:numCache>
            </c:numRef>
          </c:xVal>
          <c:yVal>
            <c:numRef>
              <c:f>'VL entire set TH'!$AL$2:$AL$6</c:f>
              <c:numCache>
                <c:formatCode>General</c:formatCode>
                <c:ptCount val="5"/>
                <c:pt idx="0">
                  <c:v>12.061961550993811</c:v>
                </c:pt>
                <c:pt idx="1">
                  <c:v>11.9715363491836</c:v>
                </c:pt>
                <c:pt idx="2">
                  <c:v>12.159487105065766</c:v>
                </c:pt>
                <c:pt idx="3">
                  <c:v>12.208812965049276</c:v>
                </c:pt>
                <c:pt idx="4">
                  <c:v>12.245247291533902</c:v>
                </c:pt>
              </c:numCache>
            </c:numRef>
          </c:yVal>
          <c:smooth val="0"/>
          <c:extLst>
            <c:ext xmlns:c16="http://schemas.microsoft.com/office/drawing/2014/chart" uri="{C3380CC4-5D6E-409C-BE32-E72D297353CC}">
              <c16:uniqueId val="{00000005-BB0B-4564-905F-EB1F5E82EEB4}"/>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3.5"/>
          <c:min val="11.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TH Entire Set (g/dL)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Base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Base SmO2'!$N$2:$N$3</c:f>
                <c:numCache>
                  <c:formatCode>General</c:formatCode>
                  <c:ptCount val="2"/>
                  <c:pt idx="0">
                    <c:v>8.6277810370149766</c:v>
                  </c:pt>
                  <c:pt idx="1">
                    <c:v>10.002610308359738</c:v>
                  </c:pt>
                </c:numCache>
              </c:numRef>
            </c:plus>
            <c:minus>
              <c:numRef>
                <c:f>'FCR Base SmO2'!$N$2:$N$3</c:f>
                <c:numCache>
                  <c:formatCode>General</c:formatCode>
                  <c:ptCount val="2"/>
                  <c:pt idx="0">
                    <c:v>8.6277810370149766</c:v>
                  </c:pt>
                  <c:pt idx="1">
                    <c:v>10.002610308359738</c:v>
                  </c:pt>
                </c:numCache>
              </c:numRef>
            </c:minus>
            <c:spPr>
              <a:noFill/>
              <a:ln w="25400" cap="flat" cmpd="sng" algn="ctr">
                <a:solidFill>
                  <a:schemeClr val="tx1"/>
                </a:solidFill>
                <a:round/>
              </a:ln>
              <a:effectLst/>
            </c:spPr>
          </c:errBars>
          <c:xVal>
            <c:numRef>
              <c:f>'FCR Base SmO2'!$L$2:$L$3</c:f>
              <c:numCache>
                <c:formatCode>General</c:formatCode>
                <c:ptCount val="2"/>
                <c:pt idx="0">
                  <c:v>23.5</c:v>
                </c:pt>
                <c:pt idx="1">
                  <c:v>73.5</c:v>
                </c:pt>
              </c:numCache>
            </c:numRef>
          </c:xVal>
          <c:yVal>
            <c:numRef>
              <c:f>'FCR Base SmO2'!$M$2:$M$3</c:f>
              <c:numCache>
                <c:formatCode>General</c:formatCode>
                <c:ptCount val="2"/>
                <c:pt idx="0">
                  <c:v>69.535483870800007</c:v>
                </c:pt>
                <c:pt idx="1">
                  <c:v>70.918709676399999</c:v>
                </c:pt>
              </c:numCache>
            </c:numRef>
          </c:yVal>
          <c:smooth val="0"/>
          <c:extLst>
            <c:ext xmlns:c16="http://schemas.microsoft.com/office/drawing/2014/chart" uri="{C3380CC4-5D6E-409C-BE32-E72D297353CC}">
              <c16:uniqueId val="{00000000-389D-4CB7-BE01-E3DD0AE6AF18}"/>
            </c:ext>
          </c:extLst>
        </c:ser>
        <c:ser>
          <c:idx val="1"/>
          <c:order val="1"/>
          <c:tx>
            <c:strRef>
              <c:f>'FCR Base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Base SmO2'!$Q$2:$Q$3</c:f>
                <c:numCache>
                  <c:formatCode>General</c:formatCode>
                  <c:ptCount val="2"/>
                  <c:pt idx="0">
                    <c:v>9.1213176386398818</c:v>
                  </c:pt>
                  <c:pt idx="1">
                    <c:v>7.6565949466104302</c:v>
                  </c:pt>
                </c:numCache>
              </c:numRef>
            </c:plus>
            <c:minus>
              <c:numRef>
                <c:f>'FCR Base SmO2'!$Q$2:$Q$3</c:f>
                <c:numCache>
                  <c:formatCode>General</c:formatCode>
                  <c:ptCount val="2"/>
                  <c:pt idx="0">
                    <c:v>9.1213176386398818</c:v>
                  </c:pt>
                  <c:pt idx="1">
                    <c:v>7.6565949466104302</c:v>
                  </c:pt>
                </c:numCache>
              </c:numRef>
            </c:minus>
            <c:spPr>
              <a:noFill/>
              <a:ln w="25400" cap="flat" cmpd="sng" algn="ctr">
                <a:solidFill>
                  <a:schemeClr val="tx1"/>
                </a:solidFill>
                <a:round/>
              </a:ln>
              <a:effectLst/>
            </c:spPr>
          </c:errBars>
          <c:xVal>
            <c:numRef>
              <c:f>'FCR Base SmO2'!$O$2:$O$3</c:f>
              <c:numCache>
                <c:formatCode>General</c:formatCode>
                <c:ptCount val="2"/>
                <c:pt idx="0">
                  <c:v>26.5</c:v>
                </c:pt>
                <c:pt idx="1">
                  <c:v>76.5</c:v>
                </c:pt>
              </c:numCache>
            </c:numRef>
          </c:xVal>
          <c:yVal>
            <c:numRef>
              <c:f>'FCR Base SmO2'!$P$2:$P$3</c:f>
              <c:numCache>
                <c:formatCode>General</c:formatCode>
                <c:ptCount val="2"/>
                <c:pt idx="0">
                  <c:v>69.172857142799998</c:v>
                </c:pt>
                <c:pt idx="1">
                  <c:v>73.532073733199994</c:v>
                </c:pt>
              </c:numCache>
            </c:numRef>
          </c:yVal>
          <c:smooth val="0"/>
          <c:extLst>
            <c:ext xmlns:c16="http://schemas.microsoft.com/office/drawing/2014/chart" uri="{C3380CC4-5D6E-409C-BE32-E72D297353CC}">
              <c16:uniqueId val="{00000001-389D-4CB7-BE01-E3DD0AE6AF1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Baseline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Base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Base SmO2'!$N$2:$N$3</c:f>
                <c:numCache>
                  <c:formatCode>General</c:formatCode>
                  <c:ptCount val="2"/>
                  <c:pt idx="0">
                    <c:v>8.6277810370149766</c:v>
                  </c:pt>
                  <c:pt idx="1">
                    <c:v>10.002610308359738</c:v>
                  </c:pt>
                </c:numCache>
              </c:numRef>
            </c:plus>
            <c:minus>
              <c:numRef>
                <c:f>'FCR Base SmO2'!$N$2:$N$3</c:f>
                <c:numCache>
                  <c:formatCode>General</c:formatCode>
                  <c:ptCount val="2"/>
                  <c:pt idx="0">
                    <c:v>8.6277810370149766</c:v>
                  </c:pt>
                  <c:pt idx="1">
                    <c:v>10.002610308359738</c:v>
                  </c:pt>
                </c:numCache>
              </c:numRef>
            </c:minus>
            <c:spPr>
              <a:noFill/>
              <a:ln w="25400" cap="flat" cmpd="sng" algn="ctr">
                <a:solidFill>
                  <a:schemeClr val="tx1"/>
                </a:solidFill>
                <a:round/>
              </a:ln>
              <a:effectLst/>
            </c:spPr>
          </c:errBars>
          <c:xVal>
            <c:numRef>
              <c:f>'FCR Base SmO2'!$L$2:$L$3</c:f>
              <c:numCache>
                <c:formatCode>General</c:formatCode>
                <c:ptCount val="2"/>
                <c:pt idx="0">
                  <c:v>23.5</c:v>
                </c:pt>
                <c:pt idx="1">
                  <c:v>73.5</c:v>
                </c:pt>
              </c:numCache>
            </c:numRef>
          </c:xVal>
          <c:yVal>
            <c:numRef>
              <c:f>'FCR Base SmO2'!$M$2:$M$3</c:f>
              <c:numCache>
                <c:formatCode>General</c:formatCode>
                <c:ptCount val="2"/>
                <c:pt idx="0">
                  <c:v>69.535483870800007</c:v>
                </c:pt>
                <c:pt idx="1">
                  <c:v>70.918709676399999</c:v>
                </c:pt>
              </c:numCache>
            </c:numRef>
          </c:yVal>
          <c:smooth val="0"/>
          <c:extLst>
            <c:ext xmlns:c16="http://schemas.microsoft.com/office/drawing/2014/chart" uri="{C3380CC4-5D6E-409C-BE32-E72D297353CC}">
              <c16:uniqueId val="{00000000-6219-4739-B710-D3306063B355}"/>
            </c:ext>
          </c:extLst>
        </c:ser>
        <c:ser>
          <c:idx val="1"/>
          <c:order val="1"/>
          <c:tx>
            <c:strRef>
              <c:f>'FCR Base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Base SmO2'!$Q$2:$Q$3</c:f>
                <c:numCache>
                  <c:formatCode>General</c:formatCode>
                  <c:ptCount val="2"/>
                  <c:pt idx="0">
                    <c:v>9.1213176386398818</c:v>
                  </c:pt>
                  <c:pt idx="1">
                    <c:v>7.6565949466104302</c:v>
                  </c:pt>
                </c:numCache>
              </c:numRef>
            </c:plus>
            <c:minus>
              <c:numRef>
                <c:f>'FCR Base SmO2'!$Q$2:$Q$3</c:f>
                <c:numCache>
                  <c:formatCode>General</c:formatCode>
                  <c:ptCount val="2"/>
                  <c:pt idx="0">
                    <c:v>9.1213176386398818</c:v>
                  </c:pt>
                  <c:pt idx="1">
                    <c:v>7.6565949466104302</c:v>
                  </c:pt>
                </c:numCache>
              </c:numRef>
            </c:minus>
            <c:spPr>
              <a:noFill/>
              <a:ln w="25400" cap="flat" cmpd="sng" algn="ctr">
                <a:solidFill>
                  <a:schemeClr val="tx1"/>
                </a:solidFill>
                <a:round/>
              </a:ln>
              <a:effectLst/>
            </c:spPr>
          </c:errBars>
          <c:xVal>
            <c:numRef>
              <c:f>'FCR Base SmO2'!$O$2:$O$3</c:f>
              <c:numCache>
                <c:formatCode>General</c:formatCode>
                <c:ptCount val="2"/>
                <c:pt idx="0">
                  <c:v>26.5</c:v>
                </c:pt>
                <c:pt idx="1">
                  <c:v>76.5</c:v>
                </c:pt>
              </c:numCache>
            </c:numRef>
          </c:xVal>
          <c:yVal>
            <c:numRef>
              <c:f>'FCR Base SmO2'!$P$2:$P$3</c:f>
              <c:numCache>
                <c:formatCode>General</c:formatCode>
                <c:ptCount val="2"/>
                <c:pt idx="0">
                  <c:v>69.172857142799998</c:v>
                </c:pt>
                <c:pt idx="1">
                  <c:v>73.532073733199994</c:v>
                </c:pt>
              </c:numCache>
            </c:numRef>
          </c:yVal>
          <c:smooth val="0"/>
          <c:extLst>
            <c:ext xmlns:c16="http://schemas.microsoft.com/office/drawing/2014/chart" uri="{C3380CC4-5D6E-409C-BE32-E72D297353CC}">
              <c16:uniqueId val="{00000001-6219-4739-B710-D3306063B355}"/>
            </c:ext>
          </c:extLst>
        </c:ser>
        <c:ser>
          <c:idx val="2"/>
          <c:order val="2"/>
          <c:tx>
            <c:strRef>
              <c:f>'FCR Base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Base SmO2'!$W$2:$W$3</c:f>
                <c:numCache>
                  <c:formatCode>General</c:formatCode>
                  <c:ptCount val="2"/>
                  <c:pt idx="0">
                    <c:v>10.56522683182803</c:v>
                  </c:pt>
                  <c:pt idx="1">
                    <c:v>11.963454632126449</c:v>
                  </c:pt>
                </c:numCache>
              </c:numRef>
            </c:plus>
            <c:minus>
              <c:numRef>
                <c:f>'FCR Base SmO2'!$W$2:$W$3</c:f>
                <c:numCache>
                  <c:formatCode>General</c:formatCode>
                  <c:ptCount val="2"/>
                  <c:pt idx="0">
                    <c:v>10.56522683182803</c:v>
                  </c:pt>
                  <c:pt idx="1">
                    <c:v>11.963454632126449</c:v>
                  </c:pt>
                </c:numCache>
              </c:numRef>
            </c:minus>
            <c:spPr>
              <a:noFill/>
              <a:ln w="25400" cap="flat" cmpd="sng" algn="ctr">
                <a:solidFill>
                  <a:srgbClr val="0070C0"/>
                </a:solidFill>
                <a:round/>
              </a:ln>
              <a:effectLst/>
            </c:spPr>
          </c:errBars>
          <c:xVal>
            <c:numRef>
              <c:f>'FCR Base SmO2'!$U$2:$U$3</c:f>
              <c:numCache>
                <c:formatCode>General</c:formatCode>
                <c:ptCount val="2"/>
                <c:pt idx="0">
                  <c:v>23</c:v>
                </c:pt>
                <c:pt idx="1">
                  <c:v>73</c:v>
                </c:pt>
              </c:numCache>
            </c:numRef>
          </c:xVal>
          <c:yVal>
            <c:numRef>
              <c:f>'FCR Base SmO2'!$V$2:$V$3</c:f>
              <c:numCache>
                <c:formatCode>General</c:formatCode>
                <c:ptCount val="2"/>
                <c:pt idx="0">
                  <c:v>69.764976958571438</c:v>
                </c:pt>
                <c:pt idx="1">
                  <c:v>70.859447003571447</c:v>
                </c:pt>
              </c:numCache>
            </c:numRef>
          </c:yVal>
          <c:smooth val="0"/>
          <c:extLst>
            <c:ext xmlns:c16="http://schemas.microsoft.com/office/drawing/2014/chart" uri="{C3380CC4-5D6E-409C-BE32-E72D297353CC}">
              <c16:uniqueId val="{00000002-6219-4739-B710-D3306063B355}"/>
            </c:ext>
          </c:extLst>
        </c:ser>
        <c:ser>
          <c:idx val="3"/>
          <c:order val="3"/>
          <c:tx>
            <c:strRef>
              <c:f>'FCR Base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Base SmO2'!$Z$2:$Z$3</c:f>
                <c:numCache>
                  <c:formatCode>General</c:formatCode>
                  <c:ptCount val="2"/>
                  <c:pt idx="0">
                    <c:v>5.7770107339177885</c:v>
                  </c:pt>
                  <c:pt idx="1">
                    <c:v>7.3520483981272209</c:v>
                  </c:pt>
                </c:numCache>
              </c:numRef>
            </c:plus>
            <c:minus>
              <c:numRef>
                <c:f>'FCR Base SmO2'!$Z$2:$Z$3</c:f>
                <c:numCache>
                  <c:formatCode>General</c:formatCode>
                  <c:ptCount val="2"/>
                  <c:pt idx="0">
                    <c:v>5.7770107339177885</c:v>
                  </c:pt>
                  <c:pt idx="1">
                    <c:v>7.3520483981272209</c:v>
                  </c:pt>
                </c:numCache>
              </c:numRef>
            </c:minus>
            <c:spPr>
              <a:noFill/>
              <a:ln w="25400" cap="flat" cmpd="sng" algn="ctr">
                <a:solidFill>
                  <a:srgbClr val="7030A0"/>
                </a:solidFill>
                <a:round/>
              </a:ln>
              <a:effectLst/>
            </c:spPr>
          </c:errBars>
          <c:xVal>
            <c:numRef>
              <c:f>'FCR Base SmO2'!$X$2:$X$3</c:f>
              <c:numCache>
                <c:formatCode>General</c:formatCode>
                <c:ptCount val="2"/>
                <c:pt idx="0">
                  <c:v>24</c:v>
                </c:pt>
                <c:pt idx="1">
                  <c:v>74</c:v>
                </c:pt>
              </c:numCache>
            </c:numRef>
          </c:xVal>
          <c:yVal>
            <c:numRef>
              <c:f>'FCR Base SmO2'!$Y$2:$Y$3</c:f>
              <c:numCache>
                <c:formatCode>General</c:formatCode>
                <c:ptCount val="2"/>
                <c:pt idx="0">
                  <c:v>69.243401759090887</c:v>
                </c:pt>
                <c:pt idx="1">
                  <c:v>70.994134896363633</c:v>
                </c:pt>
              </c:numCache>
            </c:numRef>
          </c:yVal>
          <c:smooth val="0"/>
          <c:extLst>
            <c:ext xmlns:c16="http://schemas.microsoft.com/office/drawing/2014/chart" uri="{C3380CC4-5D6E-409C-BE32-E72D297353CC}">
              <c16:uniqueId val="{00000003-6219-4739-B710-D3306063B355}"/>
            </c:ext>
          </c:extLst>
        </c:ser>
        <c:ser>
          <c:idx val="4"/>
          <c:order val="4"/>
          <c:tx>
            <c:strRef>
              <c:f>'FCR Base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Base SmO2'!$AC$2:$AC$3</c:f>
                <c:numCache>
                  <c:formatCode>General</c:formatCode>
                  <c:ptCount val="2"/>
                  <c:pt idx="0">
                    <c:v>8.7554971651232716</c:v>
                  </c:pt>
                  <c:pt idx="1">
                    <c:v>9.0986778485748303</c:v>
                  </c:pt>
                </c:numCache>
              </c:numRef>
            </c:plus>
            <c:minus>
              <c:numRef>
                <c:f>'FCR Base SmO2'!$AC$2:$AC$3</c:f>
                <c:numCache>
                  <c:formatCode>General</c:formatCode>
                  <c:ptCount val="2"/>
                  <c:pt idx="0">
                    <c:v>8.7554971651232716</c:v>
                  </c:pt>
                  <c:pt idx="1">
                    <c:v>9.0986778485748303</c:v>
                  </c:pt>
                </c:numCache>
              </c:numRef>
            </c:minus>
            <c:spPr>
              <a:noFill/>
              <a:ln w="25400" cap="flat" cmpd="sng" algn="ctr">
                <a:solidFill>
                  <a:srgbClr val="0070C0"/>
                </a:solidFill>
                <a:round/>
              </a:ln>
              <a:effectLst/>
            </c:spPr>
          </c:errBars>
          <c:xVal>
            <c:numRef>
              <c:f>'FCR Base SmO2'!$AA$2:$AA$3</c:f>
              <c:numCache>
                <c:formatCode>General</c:formatCode>
                <c:ptCount val="2"/>
                <c:pt idx="0">
                  <c:v>26</c:v>
                </c:pt>
                <c:pt idx="1">
                  <c:v>76</c:v>
                </c:pt>
              </c:numCache>
            </c:numRef>
          </c:xVal>
          <c:yVal>
            <c:numRef>
              <c:f>'FCR Base SmO2'!$AB$2:$AB$3</c:f>
              <c:numCache>
                <c:formatCode>General</c:formatCode>
                <c:ptCount val="2"/>
                <c:pt idx="0">
                  <c:v>70.847843976428592</c:v>
                </c:pt>
                <c:pt idx="1">
                  <c:v>73.618334430714285</c:v>
                </c:pt>
              </c:numCache>
            </c:numRef>
          </c:yVal>
          <c:smooth val="0"/>
          <c:extLst>
            <c:ext xmlns:c16="http://schemas.microsoft.com/office/drawing/2014/chart" uri="{C3380CC4-5D6E-409C-BE32-E72D297353CC}">
              <c16:uniqueId val="{00000004-6219-4739-B710-D3306063B355}"/>
            </c:ext>
          </c:extLst>
        </c:ser>
        <c:ser>
          <c:idx val="5"/>
          <c:order val="5"/>
          <c:tx>
            <c:strRef>
              <c:f>'FCR Base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Base SmO2'!$AF$2:$AF$3</c:f>
                <c:numCache>
                  <c:formatCode>General</c:formatCode>
                  <c:ptCount val="2"/>
                  <c:pt idx="0">
                    <c:v>9.5442677576395436</c:v>
                  </c:pt>
                  <c:pt idx="1">
                    <c:v>5.7489890448279652</c:v>
                  </c:pt>
                </c:numCache>
              </c:numRef>
            </c:plus>
            <c:minus>
              <c:numRef>
                <c:f>'FCR Base SmO2'!$AF$2:$AF$3</c:f>
                <c:numCache>
                  <c:formatCode>General</c:formatCode>
                  <c:ptCount val="2"/>
                  <c:pt idx="0">
                    <c:v>9.5442677576395436</c:v>
                  </c:pt>
                  <c:pt idx="1">
                    <c:v>5.7489890448279652</c:v>
                  </c:pt>
                </c:numCache>
              </c:numRef>
            </c:minus>
            <c:spPr>
              <a:noFill/>
              <a:ln w="25400" cap="flat" cmpd="sng" algn="ctr">
                <a:solidFill>
                  <a:srgbClr val="7030A0"/>
                </a:solidFill>
                <a:round/>
              </a:ln>
              <a:effectLst/>
            </c:spPr>
          </c:errBars>
          <c:xVal>
            <c:numRef>
              <c:f>'FCR Base SmO2'!$AD$2:$AD$3</c:f>
              <c:numCache>
                <c:formatCode>General</c:formatCode>
                <c:ptCount val="2"/>
                <c:pt idx="0">
                  <c:v>27</c:v>
                </c:pt>
                <c:pt idx="1">
                  <c:v>77</c:v>
                </c:pt>
              </c:numCache>
            </c:numRef>
          </c:xVal>
          <c:yVal>
            <c:numRef>
              <c:f>'FCR Base SmO2'!$AE$2:$AE$3</c:f>
              <c:numCache>
                <c:formatCode>General</c:formatCode>
                <c:ptCount val="2"/>
                <c:pt idx="0">
                  <c:v>67.041055718181823</c:v>
                </c:pt>
                <c:pt idx="1">
                  <c:v>73.422287390909105</c:v>
                </c:pt>
              </c:numCache>
            </c:numRef>
          </c:yVal>
          <c:smooth val="0"/>
          <c:extLst>
            <c:ext xmlns:c16="http://schemas.microsoft.com/office/drawing/2014/chart" uri="{C3380CC4-5D6E-409C-BE32-E72D297353CC}">
              <c16:uniqueId val="{00000005-6219-4739-B710-D3306063B35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Baseline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Min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Min SmO2'!$N$2:$N$3</c:f>
                <c:numCache>
                  <c:formatCode>General</c:formatCode>
                  <c:ptCount val="2"/>
                  <c:pt idx="0">
                    <c:v>8.1428905596640977</c:v>
                  </c:pt>
                  <c:pt idx="1">
                    <c:v>5.8014366036928013</c:v>
                  </c:pt>
                </c:numCache>
              </c:numRef>
            </c:plus>
            <c:minus>
              <c:numRef>
                <c:f>'FCR Min SmO2'!$N$2:$N$3</c:f>
                <c:numCache>
                  <c:formatCode>General</c:formatCode>
                  <c:ptCount val="2"/>
                  <c:pt idx="0">
                    <c:v>8.1428905596640977</c:v>
                  </c:pt>
                  <c:pt idx="1">
                    <c:v>5.8014366036928013</c:v>
                  </c:pt>
                </c:numCache>
              </c:numRef>
            </c:minus>
            <c:spPr>
              <a:noFill/>
              <a:ln w="25400" cap="flat" cmpd="sng" algn="ctr">
                <a:solidFill>
                  <a:schemeClr val="tx1"/>
                </a:solidFill>
                <a:round/>
              </a:ln>
              <a:effectLst/>
            </c:spPr>
          </c:errBars>
          <c:xVal>
            <c:numRef>
              <c:f>'FCR Min SmO2'!$L$2:$L$3</c:f>
              <c:numCache>
                <c:formatCode>General</c:formatCode>
                <c:ptCount val="2"/>
                <c:pt idx="0">
                  <c:v>23.5</c:v>
                </c:pt>
                <c:pt idx="1">
                  <c:v>73.5</c:v>
                </c:pt>
              </c:numCache>
            </c:numRef>
          </c:xVal>
          <c:yVal>
            <c:numRef>
              <c:f>'FCR Min SmO2'!$M$2:$M$3</c:f>
              <c:numCache>
                <c:formatCode>General</c:formatCode>
                <c:ptCount val="2"/>
                <c:pt idx="0">
                  <c:v>5.16</c:v>
                </c:pt>
                <c:pt idx="1">
                  <c:v>2.36</c:v>
                </c:pt>
              </c:numCache>
            </c:numRef>
          </c:yVal>
          <c:smooth val="0"/>
          <c:extLst>
            <c:ext xmlns:c16="http://schemas.microsoft.com/office/drawing/2014/chart" uri="{C3380CC4-5D6E-409C-BE32-E72D297353CC}">
              <c16:uniqueId val="{00000000-8A66-46DB-ABD5-937ADBD82126}"/>
            </c:ext>
          </c:extLst>
        </c:ser>
        <c:ser>
          <c:idx val="1"/>
          <c:order val="1"/>
          <c:tx>
            <c:strRef>
              <c:f>'FCR Min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Min SmO2'!$Q$2:$Q$3</c:f>
                <c:numCache>
                  <c:formatCode>General</c:formatCode>
                  <c:ptCount val="2"/>
                  <c:pt idx="0">
                    <c:v>12.055151042880661</c:v>
                  </c:pt>
                  <c:pt idx="1">
                    <c:v>11.139269874337964</c:v>
                  </c:pt>
                </c:numCache>
              </c:numRef>
            </c:plus>
            <c:minus>
              <c:numRef>
                <c:f>'FCR Min SmO2'!$Q$2:$Q$3</c:f>
                <c:numCache>
                  <c:formatCode>General</c:formatCode>
                  <c:ptCount val="2"/>
                  <c:pt idx="0">
                    <c:v>12.055151042880661</c:v>
                  </c:pt>
                  <c:pt idx="1">
                    <c:v>11.139269874337964</c:v>
                  </c:pt>
                </c:numCache>
              </c:numRef>
            </c:minus>
            <c:spPr>
              <a:noFill/>
              <a:ln w="25400" cap="flat" cmpd="sng" algn="ctr">
                <a:solidFill>
                  <a:schemeClr val="tx1"/>
                </a:solidFill>
                <a:round/>
              </a:ln>
              <a:effectLst/>
            </c:spPr>
          </c:errBars>
          <c:xVal>
            <c:numRef>
              <c:f>'FCR Min SmO2'!$O$2:$O$3</c:f>
              <c:numCache>
                <c:formatCode>General</c:formatCode>
                <c:ptCount val="2"/>
                <c:pt idx="0">
                  <c:v>26.5</c:v>
                </c:pt>
                <c:pt idx="1">
                  <c:v>76.5</c:v>
                </c:pt>
              </c:numCache>
            </c:numRef>
          </c:xVal>
          <c:yVal>
            <c:numRef>
              <c:f>'FCR Min SmO2'!$P$2:$P$3</c:f>
              <c:numCache>
                <c:formatCode>General</c:formatCode>
                <c:ptCount val="2"/>
                <c:pt idx="0">
                  <c:v>9.08</c:v>
                </c:pt>
                <c:pt idx="1">
                  <c:v>5.8</c:v>
                </c:pt>
              </c:numCache>
            </c:numRef>
          </c:yVal>
          <c:smooth val="0"/>
          <c:extLst>
            <c:ext xmlns:c16="http://schemas.microsoft.com/office/drawing/2014/chart" uri="{C3380CC4-5D6E-409C-BE32-E72D297353CC}">
              <c16:uniqueId val="{00000001-8A66-46DB-ABD5-937ADBD82126}"/>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3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Minimum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Min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Min SmO2'!$N$2:$N$3</c:f>
                <c:numCache>
                  <c:formatCode>General</c:formatCode>
                  <c:ptCount val="2"/>
                  <c:pt idx="0">
                    <c:v>8.1428905596640977</c:v>
                  </c:pt>
                  <c:pt idx="1">
                    <c:v>5.8014366036928013</c:v>
                  </c:pt>
                </c:numCache>
              </c:numRef>
            </c:plus>
            <c:minus>
              <c:numRef>
                <c:f>'FCR Min SmO2'!$N$2:$N$3</c:f>
                <c:numCache>
                  <c:formatCode>General</c:formatCode>
                  <c:ptCount val="2"/>
                  <c:pt idx="0">
                    <c:v>8.1428905596640977</c:v>
                  </c:pt>
                  <c:pt idx="1">
                    <c:v>5.8014366036928013</c:v>
                  </c:pt>
                </c:numCache>
              </c:numRef>
            </c:minus>
            <c:spPr>
              <a:noFill/>
              <a:ln w="25400" cap="flat" cmpd="sng" algn="ctr">
                <a:solidFill>
                  <a:schemeClr val="tx1"/>
                </a:solidFill>
                <a:round/>
              </a:ln>
              <a:effectLst/>
            </c:spPr>
          </c:errBars>
          <c:xVal>
            <c:numRef>
              <c:f>'FCR Min SmO2'!$L$2:$L$3</c:f>
              <c:numCache>
                <c:formatCode>General</c:formatCode>
                <c:ptCount val="2"/>
                <c:pt idx="0">
                  <c:v>23.5</c:v>
                </c:pt>
                <c:pt idx="1">
                  <c:v>73.5</c:v>
                </c:pt>
              </c:numCache>
            </c:numRef>
          </c:xVal>
          <c:yVal>
            <c:numRef>
              <c:f>'FCR Min SmO2'!$M$2:$M$3</c:f>
              <c:numCache>
                <c:formatCode>General</c:formatCode>
                <c:ptCount val="2"/>
                <c:pt idx="0">
                  <c:v>5.16</c:v>
                </c:pt>
                <c:pt idx="1">
                  <c:v>2.36</c:v>
                </c:pt>
              </c:numCache>
            </c:numRef>
          </c:yVal>
          <c:smooth val="0"/>
          <c:extLst>
            <c:ext xmlns:c16="http://schemas.microsoft.com/office/drawing/2014/chart" uri="{C3380CC4-5D6E-409C-BE32-E72D297353CC}">
              <c16:uniqueId val="{00000000-2EE0-4887-A198-D8B1FE67CF78}"/>
            </c:ext>
          </c:extLst>
        </c:ser>
        <c:ser>
          <c:idx val="1"/>
          <c:order val="1"/>
          <c:tx>
            <c:strRef>
              <c:f>'FCR Min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Min SmO2'!$Q$2:$Q$3</c:f>
                <c:numCache>
                  <c:formatCode>General</c:formatCode>
                  <c:ptCount val="2"/>
                  <c:pt idx="0">
                    <c:v>12.055151042880661</c:v>
                  </c:pt>
                  <c:pt idx="1">
                    <c:v>11.139269874337964</c:v>
                  </c:pt>
                </c:numCache>
              </c:numRef>
            </c:plus>
            <c:minus>
              <c:numRef>
                <c:f>'FCR Min SmO2'!$Q$2:$Q$3</c:f>
                <c:numCache>
                  <c:formatCode>General</c:formatCode>
                  <c:ptCount val="2"/>
                  <c:pt idx="0">
                    <c:v>12.055151042880661</c:v>
                  </c:pt>
                  <c:pt idx="1">
                    <c:v>11.139269874337964</c:v>
                  </c:pt>
                </c:numCache>
              </c:numRef>
            </c:minus>
            <c:spPr>
              <a:noFill/>
              <a:ln w="25400" cap="flat" cmpd="sng" algn="ctr">
                <a:solidFill>
                  <a:schemeClr val="tx1"/>
                </a:solidFill>
                <a:round/>
              </a:ln>
              <a:effectLst/>
            </c:spPr>
          </c:errBars>
          <c:xVal>
            <c:numRef>
              <c:f>'FCR Min SmO2'!$O$2:$O$3</c:f>
              <c:numCache>
                <c:formatCode>General</c:formatCode>
                <c:ptCount val="2"/>
                <c:pt idx="0">
                  <c:v>26.5</c:v>
                </c:pt>
                <c:pt idx="1">
                  <c:v>76.5</c:v>
                </c:pt>
              </c:numCache>
            </c:numRef>
          </c:xVal>
          <c:yVal>
            <c:numRef>
              <c:f>'FCR Min SmO2'!$P$2:$P$3</c:f>
              <c:numCache>
                <c:formatCode>General</c:formatCode>
                <c:ptCount val="2"/>
                <c:pt idx="0">
                  <c:v>9.08</c:v>
                </c:pt>
                <c:pt idx="1">
                  <c:v>5.8</c:v>
                </c:pt>
              </c:numCache>
            </c:numRef>
          </c:yVal>
          <c:smooth val="0"/>
          <c:extLst>
            <c:ext xmlns:c16="http://schemas.microsoft.com/office/drawing/2014/chart" uri="{C3380CC4-5D6E-409C-BE32-E72D297353CC}">
              <c16:uniqueId val="{00000001-2EE0-4887-A198-D8B1FE67CF78}"/>
            </c:ext>
          </c:extLst>
        </c:ser>
        <c:ser>
          <c:idx val="2"/>
          <c:order val="2"/>
          <c:tx>
            <c:strRef>
              <c:f>'FCR Min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Min SmO2'!$W$2:$W$3</c:f>
                <c:numCache>
                  <c:formatCode>General</c:formatCode>
                  <c:ptCount val="2"/>
                  <c:pt idx="0">
                    <c:v>9.5241162954255874</c:v>
                  </c:pt>
                  <c:pt idx="1">
                    <c:v>7.3293778876368636</c:v>
                  </c:pt>
                </c:numCache>
              </c:numRef>
            </c:plus>
            <c:minus>
              <c:numRef>
                <c:f>'FCR Min SmO2'!$W$2:$W$3</c:f>
                <c:numCache>
                  <c:formatCode>General</c:formatCode>
                  <c:ptCount val="2"/>
                  <c:pt idx="0">
                    <c:v>9.5241162954255874</c:v>
                  </c:pt>
                  <c:pt idx="1">
                    <c:v>7.3293778876368636</c:v>
                  </c:pt>
                </c:numCache>
              </c:numRef>
            </c:minus>
            <c:spPr>
              <a:noFill/>
              <a:ln w="25400" cap="flat" cmpd="sng" algn="ctr">
                <a:solidFill>
                  <a:srgbClr val="0070C0"/>
                </a:solidFill>
                <a:round/>
              </a:ln>
              <a:effectLst/>
            </c:spPr>
          </c:errBars>
          <c:xVal>
            <c:numRef>
              <c:f>'FCR Min SmO2'!$U$2:$U$3</c:f>
              <c:numCache>
                <c:formatCode>General</c:formatCode>
                <c:ptCount val="2"/>
                <c:pt idx="0">
                  <c:v>23</c:v>
                </c:pt>
                <c:pt idx="1">
                  <c:v>73</c:v>
                </c:pt>
              </c:numCache>
            </c:numRef>
          </c:xVal>
          <c:yVal>
            <c:numRef>
              <c:f>'FCR Min SmO2'!$V$2:$V$3</c:f>
              <c:numCache>
                <c:formatCode>General</c:formatCode>
                <c:ptCount val="2"/>
                <c:pt idx="0">
                  <c:v>8.6428571428571423</c:v>
                </c:pt>
                <c:pt idx="1">
                  <c:v>4.2142857142857144</c:v>
                </c:pt>
              </c:numCache>
            </c:numRef>
          </c:yVal>
          <c:smooth val="0"/>
          <c:extLst>
            <c:ext xmlns:c16="http://schemas.microsoft.com/office/drawing/2014/chart" uri="{C3380CC4-5D6E-409C-BE32-E72D297353CC}">
              <c16:uniqueId val="{00000002-2EE0-4887-A198-D8B1FE67CF78}"/>
            </c:ext>
          </c:extLst>
        </c:ser>
        <c:ser>
          <c:idx val="3"/>
          <c:order val="3"/>
          <c:tx>
            <c:strRef>
              <c:f>'FCR Min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Min SmO2'!$Z$2:$Z$3</c:f>
                <c:numCache>
                  <c:formatCode>General</c:formatCode>
                  <c:ptCount val="2"/>
                  <c:pt idx="0">
                    <c:v>1.618079669911781</c:v>
                  </c:pt>
                  <c:pt idx="1">
                    <c:v>0</c:v>
                  </c:pt>
                </c:numCache>
              </c:numRef>
            </c:plus>
            <c:minus>
              <c:numRef>
                <c:f>'FCR Min SmO2'!$Z$2:$Z$3</c:f>
                <c:numCache>
                  <c:formatCode>General</c:formatCode>
                  <c:ptCount val="2"/>
                  <c:pt idx="0">
                    <c:v>1.618079669911781</c:v>
                  </c:pt>
                  <c:pt idx="1">
                    <c:v>0</c:v>
                  </c:pt>
                </c:numCache>
              </c:numRef>
            </c:minus>
            <c:spPr>
              <a:noFill/>
              <a:ln w="25400" cap="flat" cmpd="sng" algn="ctr">
                <a:solidFill>
                  <a:srgbClr val="7030A0"/>
                </a:solidFill>
                <a:round/>
              </a:ln>
              <a:effectLst/>
            </c:spPr>
          </c:errBars>
          <c:xVal>
            <c:numRef>
              <c:f>'FCR Min SmO2'!$X$2:$X$3</c:f>
              <c:numCache>
                <c:formatCode>General</c:formatCode>
                <c:ptCount val="2"/>
                <c:pt idx="0">
                  <c:v>24</c:v>
                </c:pt>
                <c:pt idx="1">
                  <c:v>74</c:v>
                </c:pt>
              </c:numCache>
            </c:numRef>
          </c:xVal>
          <c:yVal>
            <c:numRef>
              <c:f>'FCR Min SmO2'!$Y$2:$Y$3</c:f>
              <c:numCache>
                <c:formatCode>General</c:formatCode>
                <c:ptCount val="2"/>
                <c:pt idx="0">
                  <c:v>0.72727272727272729</c:v>
                </c:pt>
                <c:pt idx="1">
                  <c:v>0</c:v>
                </c:pt>
              </c:numCache>
            </c:numRef>
          </c:yVal>
          <c:smooth val="0"/>
          <c:extLst>
            <c:ext xmlns:c16="http://schemas.microsoft.com/office/drawing/2014/chart" uri="{C3380CC4-5D6E-409C-BE32-E72D297353CC}">
              <c16:uniqueId val="{00000003-2EE0-4887-A198-D8B1FE67CF78}"/>
            </c:ext>
          </c:extLst>
        </c:ser>
        <c:ser>
          <c:idx val="4"/>
          <c:order val="4"/>
          <c:tx>
            <c:strRef>
              <c:f>'FCR Min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Min SmO2'!$AC$2:$AC$3</c:f>
                <c:numCache>
                  <c:formatCode>General</c:formatCode>
                  <c:ptCount val="2"/>
                  <c:pt idx="0">
                    <c:v>13.91417965977138</c:v>
                  </c:pt>
                  <c:pt idx="1">
                    <c:v>13.820871300916</c:v>
                  </c:pt>
                </c:numCache>
              </c:numRef>
            </c:plus>
            <c:minus>
              <c:numRef>
                <c:f>'FCR Min SmO2'!$AC$2:$AC$3</c:f>
                <c:numCache>
                  <c:formatCode>General</c:formatCode>
                  <c:ptCount val="2"/>
                  <c:pt idx="0">
                    <c:v>13.91417965977138</c:v>
                  </c:pt>
                  <c:pt idx="1">
                    <c:v>13.820871300916</c:v>
                  </c:pt>
                </c:numCache>
              </c:numRef>
            </c:minus>
            <c:spPr>
              <a:noFill/>
              <a:ln w="25400" cap="flat" cmpd="sng" algn="ctr">
                <a:solidFill>
                  <a:srgbClr val="0070C0"/>
                </a:solidFill>
                <a:round/>
              </a:ln>
              <a:effectLst/>
            </c:spPr>
          </c:errBars>
          <c:xVal>
            <c:numRef>
              <c:f>'FCR Min SmO2'!$AA$2:$AA$3</c:f>
              <c:numCache>
                <c:formatCode>General</c:formatCode>
                <c:ptCount val="2"/>
                <c:pt idx="0">
                  <c:v>26</c:v>
                </c:pt>
                <c:pt idx="1">
                  <c:v>76</c:v>
                </c:pt>
              </c:numCache>
            </c:numRef>
          </c:xVal>
          <c:yVal>
            <c:numRef>
              <c:f>'FCR Min SmO2'!$AB$2:$AB$3</c:f>
              <c:numCache>
                <c:formatCode>General</c:formatCode>
                <c:ptCount val="2"/>
                <c:pt idx="0">
                  <c:v>14.285714285714286</c:v>
                </c:pt>
                <c:pt idx="1">
                  <c:v>9.6428571428571423</c:v>
                </c:pt>
              </c:numCache>
            </c:numRef>
          </c:yVal>
          <c:smooth val="0"/>
          <c:extLst>
            <c:ext xmlns:c16="http://schemas.microsoft.com/office/drawing/2014/chart" uri="{C3380CC4-5D6E-409C-BE32-E72D297353CC}">
              <c16:uniqueId val="{00000004-2EE0-4887-A198-D8B1FE67CF78}"/>
            </c:ext>
          </c:extLst>
        </c:ser>
        <c:ser>
          <c:idx val="5"/>
          <c:order val="5"/>
          <c:tx>
            <c:strRef>
              <c:f>'FCR Min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Min SmO2'!$AF$2:$AF$3</c:f>
                <c:numCache>
                  <c:formatCode>General</c:formatCode>
                  <c:ptCount val="2"/>
                  <c:pt idx="0">
                    <c:v>3.2973818815428815</c:v>
                  </c:pt>
                  <c:pt idx="1">
                    <c:v>1.5782614139961386</c:v>
                  </c:pt>
                </c:numCache>
              </c:numRef>
            </c:plus>
            <c:minus>
              <c:numRef>
                <c:f>'FCR Min SmO2'!$AF$2:$AF$3</c:f>
                <c:numCache>
                  <c:formatCode>General</c:formatCode>
                  <c:ptCount val="2"/>
                  <c:pt idx="0">
                    <c:v>3.2973818815428815</c:v>
                  </c:pt>
                  <c:pt idx="1">
                    <c:v>1.5782614139961386</c:v>
                  </c:pt>
                </c:numCache>
              </c:numRef>
            </c:minus>
            <c:spPr>
              <a:noFill/>
              <a:ln w="25400" cap="flat" cmpd="sng" algn="ctr">
                <a:solidFill>
                  <a:srgbClr val="7030A0"/>
                </a:solidFill>
                <a:round/>
              </a:ln>
              <a:effectLst/>
            </c:spPr>
          </c:errBars>
          <c:xVal>
            <c:numRef>
              <c:f>'FCR Min SmO2'!$AD$2:$AD$3</c:f>
              <c:numCache>
                <c:formatCode>General</c:formatCode>
                <c:ptCount val="2"/>
                <c:pt idx="0">
                  <c:v>27</c:v>
                </c:pt>
                <c:pt idx="1">
                  <c:v>77</c:v>
                </c:pt>
              </c:numCache>
            </c:numRef>
          </c:xVal>
          <c:yVal>
            <c:numRef>
              <c:f>'FCR Min SmO2'!$AE$2:$AE$3</c:f>
              <c:numCache>
                <c:formatCode>General</c:formatCode>
                <c:ptCount val="2"/>
                <c:pt idx="0">
                  <c:v>2.4545454545454546</c:v>
                </c:pt>
                <c:pt idx="1">
                  <c:v>0.90909090909090906</c:v>
                </c:pt>
              </c:numCache>
            </c:numRef>
          </c:yVal>
          <c:smooth val="0"/>
          <c:extLst>
            <c:ext xmlns:c16="http://schemas.microsoft.com/office/drawing/2014/chart" uri="{C3380CC4-5D6E-409C-BE32-E72D297353CC}">
              <c16:uniqueId val="{00000005-2EE0-4887-A198-D8B1FE67CF7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Minimum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Max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Max SmO2'!$N$2:$N$3</c:f>
                <c:numCache>
                  <c:formatCode>General</c:formatCode>
                  <c:ptCount val="2"/>
                  <c:pt idx="0">
                    <c:v>3.1973947728319896</c:v>
                  </c:pt>
                  <c:pt idx="1">
                    <c:v>3.0138568866708542</c:v>
                  </c:pt>
                </c:numCache>
              </c:numRef>
            </c:plus>
            <c:minus>
              <c:numRef>
                <c:f>'FCR Max SmO2'!$N$2:$N$3</c:f>
                <c:numCache>
                  <c:formatCode>General</c:formatCode>
                  <c:ptCount val="2"/>
                  <c:pt idx="0">
                    <c:v>3.1973947728319896</c:v>
                  </c:pt>
                  <c:pt idx="1">
                    <c:v>3.0138568866708542</c:v>
                  </c:pt>
                </c:numCache>
              </c:numRef>
            </c:minus>
            <c:spPr>
              <a:noFill/>
              <a:ln w="25400" cap="flat" cmpd="sng" algn="ctr">
                <a:solidFill>
                  <a:schemeClr val="tx1"/>
                </a:solidFill>
                <a:round/>
              </a:ln>
              <a:effectLst/>
            </c:spPr>
          </c:errBars>
          <c:xVal>
            <c:numRef>
              <c:f>'FCR Max SmO2'!$L$2:$L$3</c:f>
              <c:numCache>
                <c:formatCode>General</c:formatCode>
                <c:ptCount val="2"/>
                <c:pt idx="0">
                  <c:v>23.5</c:v>
                </c:pt>
                <c:pt idx="1">
                  <c:v>73.5</c:v>
                </c:pt>
              </c:numCache>
            </c:numRef>
          </c:xVal>
          <c:yVal>
            <c:numRef>
              <c:f>'FCR Max SmO2'!$M$2:$M$3</c:f>
              <c:numCache>
                <c:formatCode>General</c:formatCode>
                <c:ptCount val="2"/>
                <c:pt idx="0">
                  <c:v>86.84</c:v>
                </c:pt>
                <c:pt idx="1">
                  <c:v>87</c:v>
                </c:pt>
              </c:numCache>
            </c:numRef>
          </c:yVal>
          <c:smooth val="0"/>
          <c:extLst>
            <c:ext xmlns:c16="http://schemas.microsoft.com/office/drawing/2014/chart" uri="{C3380CC4-5D6E-409C-BE32-E72D297353CC}">
              <c16:uniqueId val="{00000000-8E3D-4BE5-AA56-5606DBE9AE68}"/>
            </c:ext>
          </c:extLst>
        </c:ser>
        <c:ser>
          <c:idx val="1"/>
          <c:order val="1"/>
          <c:tx>
            <c:strRef>
              <c:f>'FCR Max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Max SmO2'!$Q$2:$Q$3</c:f>
                <c:numCache>
                  <c:formatCode>General</c:formatCode>
                  <c:ptCount val="2"/>
                  <c:pt idx="0">
                    <c:v>3.6437160518715879</c:v>
                  </c:pt>
                  <c:pt idx="1">
                    <c:v>3.1527765540868899</c:v>
                  </c:pt>
                </c:numCache>
              </c:numRef>
            </c:plus>
            <c:minus>
              <c:numRef>
                <c:f>'FCR Max SmO2'!$Q$2:$Q$3</c:f>
                <c:numCache>
                  <c:formatCode>General</c:formatCode>
                  <c:ptCount val="2"/>
                  <c:pt idx="0">
                    <c:v>3.6437160518715879</c:v>
                  </c:pt>
                  <c:pt idx="1">
                    <c:v>3.1527765540868899</c:v>
                  </c:pt>
                </c:numCache>
              </c:numRef>
            </c:minus>
            <c:spPr>
              <a:noFill/>
              <a:ln w="25400" cap="flat" cmpd="sng" algn="ctr">
                <a:solidFill>
                  <a:schemeClr val="tx1"/>
                </a:solidFill>
                <a:round/>
              </a:ln>
              <a:effectLst/>
            </c:spPr>
          </c:errBars>
          <c:xVal>
            <c:numRef>
              <c:f>'FCR Max SmO2'!$O$2:$O$3</c:f>
              <c:numCache>
                <c:formatCode>General</c:formatCode>
                <c:ptCount val="2"/>
                <c:pt idx="0">
                  <c:v>26.5</c:v>
                </c:pt>
                <c:pt idx="1">
                  <c:v>76.5</c:v>
                </c:pt>
              </c:numCache>
            </c:numRef>
          </c:xVal>
          <c:yVal>
            <c:numRef>
              <c:f>'FCR Max SmO2'!$P$2:$P$3</c:f>
              <c:numCache>
                <c:formatCode>General</c:formatCode>
                <c:ptCount val="2"/>
                <c:pt idx="0">
                  <c:v>87.12</c:v>
                </c:pt>
                <c:pt idx="1">
                  <c:v>87.76</c:v>
                </c:pt>
              </c:numCache>
            </c:numRef>
          </c:yVal>
          <c:smooth val="0"/>
          <c:extLst>
            <c:ext xmlns:c16="http://schemas.microsoft.com/office/drawing/2014/chart" uri="{C3380CC4-5D6E-409C-BE32-E72D297353CC}">
              <c16:uniqueId val="{00000001-8E3D-4BE5-AA56-5606DBE9AE6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94"/>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Maximum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Slope 1'!$M$1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Slope 1'!$N$2:$N$3</c:f>
                <c:numCache>
                  <c:formatCode>General</c:formatCode>
                  <c:ptCount val="2"/>
                  <c:pt idx="0">
                    <c:v>0.10799134454853479</c:v>
                  </c:pt>
                  <c:pt idx="1">
                    <c:v>0.27398607155499427</c:v>
                  </c:pt>
                </c:numCache>
              </c:numRef>
            </c:plus>
            <c:minus>
              <c:numRef>
                <c:f>'VL Slope 1'!$N$2:$N$3</c:f>
                <c:numCache>
                  <c:formatCode>General</c:formatCode>
                  <c:ptCount val="2"/>
                  <c:pt idx="0">
                    <c:v>0.10799134454853479</c:v>
                  </c:pt>
                  <c:pt idx="1">
                    <c:v>0.27398607155499427</c:v>
                  </c:pt>
                </c:numCache>
              </c:numRef>
            </c:minus>
            <c:spPr>
              <a:noFill/>
              <a:ln w="25400" cap="flat" cmpd="sng" algn="ctr">
                <a:solidFill>
                  <a:schemeClr val="tx1"/>
                </a:solidFill>
                <a:round/>
              </a:ln>
              <a:effectLst/>
            </c:spPr>
          </c:errBars>
          <c:xVal>
            <c:numRef>
              <c:f>'VL Slope 1'!$L$2:$L$3</c:f>
              <c:numCache>
                <c:formatCode>General</c:formatCode>
                <c:ptCount val="2"/>
                <c:pt idx="0">
                  <c:v>23.5</c:v>
                </c:pt>
                <c:pt idx="1">
                  <c:v>73.5</c:v>
                </c:pt>
              </c:numCache>
            </c:numRef>
          </c:xVal>
          <c:yVal>
            <c:numRef>
              <c:f>'VL Slope 1'!$M$2:$M$3</c:f>
              <c:numCache>
                <c:formatCode>General</c:formatCode>
                <c:ptCount val="2"/>
                <c:pt idx="0">
                  <c:v>-0.32185983312000005</c:v>
                </c:pt>
                <c:pt idx="1">
                  <c:v>-0.54778571428000011</c:v>
                </c:pt>
              </c:numCache>
            </c:numRef>
          </c:yVal>
          <c:smooth val="0"/>
          <c:extLst>
            <c:ext xmlns:c16="http://schemas.microsoft.com/office/drawing/2014/chart" uri="{C3380CC4-5D6E-409C-BE32-E72D297353CC}">
              <c16:uniqueId val="{00000000-0C41-4BBF-88E5-8321DE5135A5}"/>
            </c:ext>
          </c:extLst>
        </c:ser>
        <c:ser>
          <c:idx val="1"/>
          <c:order val="1"/>
          <c:tx>
            <c:strRef>
              <c:f>'VL Slope 1'!$P$1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Slope 1'!$Q$2:$Q$3</c:f>
                <c:numCache>
                  <c:formatCode>General</c:formatCode>
                  <c:ptCount val="2"/>
                  <c:pt idx="0">
                    <c:v>0.10646630191421616</c:v>
                  </c:pt>
                  <c:pt idx="1">
                    <c:v>0.20266849150545621</c:v>
                  </c:pt>
                </c:numCache>
              </c:numRef>
            </c:plus>
            <c:minus>
              <c:numRef>
                <c:f>'VL Slope 1'!$Q$2:$Q$3</c:f>
                <c:numCache>
                  <c:formatCode>General</c:formatCode>
                  <c:ptCount val="2"/>
                  <c:pt idx="0">
                    <c:v>0.10646630191421616</c:v>
                  </c:pt>
                  <c:pt idx="1">
                    <c:v>0.20266849150545621</c:v>
                  </c:pt>
                </c:numCache>
              </c:numRef>
            </c:minus>
            <c:spPr>
              <a:noFill/>
              <a:ln w="25400" cap="flat" cmpd="sng" algn="ctr">
                <a:solidFill>
                  <a:schemeClr val="tx1"/>
                </a:solidFill>
                <a:round/>
              </a:ln>
              <a:effectLst/>
            </c:spPr>
          </c:errBars>
          <c:xVal>
            <c:numRef>
              <c:f>'VL Slope 1'!$O$2:$O$3</c:f>
              <c:numCache>
                <c:formatCode>General</c:formatCode>
                <c:ptCount val="2"/>
                <c:pt idx="0">
                  <c:v>26.5</c:v>
                </c:pt>
                <c:pt idx="1">
                  <c:v>76.5</c:v>
                </c:pt>
              </c:numCache>
            </c:numRef>
          </c:xVal>
          <c:yVal>
            <c:numRef>
              <c:f>'VL Slope 1'!$P$2:$P$3</c:f>
              <c:numCache>
                <c:formatCode>General</c:formatCode>
                <c:ptCount val="2"/>
                <c:pt idx="0">
                  <c:v>-0.31139038172</c:v>
                </c:pt>
                <c:pt idx="1">
                  <c:v>-0.56535478396000005</c:v>
                </c:pt>
              </c:numCache>
            </c:numRef>
          </c:yVal>
          <c:smooth val="0"/>
          <c:extLst>
            <c:ext xmlns:c16="http://schemas.microsoft.com/office/drawing/2014/chart" uri="{C3380CC4-5D6E-409C-BE32-E72D297353CC}">
              <c16:uniqueId val="{00000001-0C41-4BBF-88E5-8321DE5135A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1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Max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Max SmO2'!$N$2:$N$3</c:f>
                <c:numCache>
                  <c:formatCode>General</c:formatCode>
                  <c:ptCount val="2"/>
                  <c:pt idx="0">
                    <c:v>3.1973947728319896</c:v>
                  </c:pt>
                  <c:pt idx="1">
                    <c:v>3.0138568866708542</c:v>
                  </c:pt>
                </c:numCache>
              </c:numRef>
            </c:plus>
            <c:minus>
              <c:numRef>
                <c:f>'FCR Max SmO2'!$N$2:$N$3</c:f>
                <c:numCache>
                  <c:formatCode>General</c:formatCode>
                  <c:ptCount val="2"/>
                  <c:pt idx="0">
                    <c:v>3.1973947728319896</c:v>
                  </c:pt>
                  <c:pt idx="1">
                    <c:v>3.0138568866708542</c:v>
                  </c:pt>
                </c:numCache>
              </c:numRef>
            </c:minus>
            <c:spPr>
              <a:noFill/>
              <a:ln w="25400" cap="flat" cmpd="sng" algn="ctr">
                <a:solidFill>
                  <a:schemeClr val="tx1"/>
                </a:solidFill>
                <a:round/>
              </a:ln>
              <a:effectLst/>
            </c:spPr>
          </c:errBars>
          <c:xVal>
            <c:numRef>
              <c:f>'FCR Max SmO2'!$L$2:$L$3</c:f>
              <c:numCache>
                <c:formatCode>General</c:formatCode>
                <c:ptCount val="2"/>
                <c:pt idx="0">
                  <c:v>23.5</c:v>
                </c:pt>
                <c:pt idx="1">
                  <c:v>73.5</c:v>
                </c:pt>
              </c:numCache>
            </c:numRef>
          </c:xVal>
          <c:yVal>
            <c:numRef>
              <c:f>'FCR Max SmO2'!$M$2:$M$3</c:f>
              <c:numCache>
                <c:formatCode>General</c:formatCode>
                <c:ptCount val="2"/>
                <c:pt idx="0">
                  <c:v>86.84</c:v>
                </c:pt>
                <c:pt idx="1">
                  <c:v>87</c:v>
                </c:pt>
              </c:numCache>
            </c:numRef>
          </c:yVal>
          <c:smooth val="0"/>
          <c:extLst>
            <c:ext xmlns:c16="http://schemas.microsoft.com/office/drawing/2014/chart" uri="{C3380CC4-5D6E-409C-BE32-E72D297353CC}">
              <c16:uniqueId val="{00000000-F284-48F4-B7A7-5ADB0948F675}"/>
            </c:ext>
          </c:extLst>
        </c:ser>
        <c:ser>
          <c:idx val="1"/>
          <c:order val="1"/>
          <c:tx>
            <c:strRef>
              <c:f>'FCR Max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Max SmO2'!$Q$2:$Q$3</c:f>
                <c:numCache>
                  <c:formatCode>General</c:formatCode>
                  <c:ptCount val="2"/>
                  <c:pt idx="0">
                    <c:v>3.6437160518715879</c:v>
                  </c:pt>
                  <c:pt idx="1">
                    <c:v>3.1527765540868899</c:v>
                  </c:pt>
                </c:numCache>
              </c:numRef>
            </c:plus>
            <c:minus>
              <c:numRef>
                <c:f>'FCR Max SmO2'!$Q$2:$Q$3</c:f>
                <c:numCache>
                  <c:formatCode>General</c:formatCode>
                  <c:ptCount val="2"/>
                  <c:pt idx="0">
                    <c:v>3.6437160518715879</c:v>
                  </c:pt>
                  <c:pt idx="1">
                    <c:v>3.1527765540868899</c:v>
                  </c:pt>
                </c:numCache>
              </c:numRef>
            </c:minus>
            <c:spPr>
              <a:noFill/>
              <a:ln w="25400" cap="flat" cmpd="sng" algn="ctr">
                <a:solidFill>
                  <a:schemeClr val="tx1"/>
                </a:solidFill>
                <a:round/>
              </a:ln>
              <a:effectLst/>
            </c:spPr>
          </c:errBars>
          <c:xVal>
            <c:numRef>
              <c:f>'FCR Max SmO2'!$O$2:$O$3</c:f>
              <c:numCache>
                <c:formatCode>General</c:formatCode>
                <c:ptCount val="2"/>
                <c:pt idx="0">
                  <c:v>26.5</c:v>
                </c:pt>
                <c:pt idx="1">
                  <c:v>76.5</c:v>
                </c:pt>
              </c:numCache>
            </c:numRef>
          </c:xVal>
          <c:yVal>
            <c:numRef>
              <c:f>'FCR Max SmO2'!$P$2:$P$3</c:f>
              <c:numCache>
                <c:formatCode>General</c:formatCode>
                <c:ptCount val="2"/>
                <c:pt idx="0">
                  <c:v>87.12</c:v>
                </c:pt>
                <c:pt idx="1">
                  <c:v>87.76</c:v>
                </c:pt>
              </c:numCache>
            </c:numRef>
          </c:yVal>
          <c:smooth val="0"/>
          <c:extLst>
            <c:ext xmlns:c16="http://schemas.microsoft.com/office/drawing/2014/chart" uri="{C3380CC4-5D6E-409C-BE32-E72D297353CC}">
              <c16:uniqueId val="{00000001-F284-48F4-B7A7-5ADB0948F675}"/>
            </c:ext>
          </c:extLst>
        </c:ser>
        <c:ser>
          <c:idx val="2"/>
          <c:order val="2"/>
          <c:tx>
            <c:strRef>
              <c:f>'FCR Max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Max SmO2'!$W$2:$W$3</c:f>
                <c:numCache>
                  <c:formatCode>General</c:formatCode>
                  <c:ptCount val="2"/>
                  <c:pt idx="0">
                    <c:v>3.1726856235583862</c:v>
                  </c:pt>
                  <c:pt idx="1">
                    <c:v>3.1796053387000893</c:v>
                  </c:pt>
                </c:numCache>
              </c:numRef>
            </c:plus>
            <c:minus>
              <c:numRef>
                <c:f>'FCR Max SmO2'!$W$2:$W$3</c:f>
                <c:numCache>
                  <c:formatCode>General</c:formatCode>
                  <c:ptCount val="2"/>
                  <c:pt idx="0">
                    <c:v>3.1726856235583862</c:v>
                  </c:pt>
                  <c:pt idx="1">
                    <c:v>3.1796053387000893</c:v>
                  </c:pt>
                </c:numCache>
              </c:numRef>
            </c:minus>
            <c:spPr>
              <a:noFill/>
              <a:ln w="25400" cap="flat" cmpd="sng" algn="ctr">
                <a:solidFill>
                  <a:srgbClr val="0070C0"/>
                </a:solidFill>
                <a:round/>
              </a:ln>
              <a:effectLst/>
            </c:spPr>
          </c:errBars>
          <c:xVal>
            <c:numRef>
              <c:f>'FCR Max SmO2'!$U$2:$U$3</c:f>
              <c:numCache>
                <c:formatCode>General</c:formatCode>
                <c:ptCount val="2"/>
                <c:pt idx="0">
                  <c:v>23</c:v>
                </c:pt>
                <c:pt idx="1">
                  <c:v>73</c:v>
                </c:pt>
              </c:numCache>
            </c:numRef>
          </c:xVal>
          <c:yVal>
            <c:numRef>
              <c:f>'FCR Max SmO2'!$V$2:$V$3</c:f>
              <c:numCache>
                <c:formatCode>General</c:formatCode>
                <c:ptCount val="2"/>
                <c:pt idx="0">
                  <c:v>87.285714285714292</c:v>
                </c:pt>
                <c:pt idx="1">
                  <c:v>87.428571428571431</c:v>
                </c:pt>
              </c:numCache>
            </c:numRef>
          </c:yVal>
          <c:smooth val="0"/>
          <c:extLst>
            <c:ext xmlns:c16="http://schemas.microsoft.com/office/drawing/2014/chart" uri="{C3380CC4-5D6E-409C-BE32-E72D297353CC}">
              <c16:uniqueId val="{00000002-F284-48F4-B7A7-5ADB0948F675}"/>
            </c:ext>
          </c:extLst>
        </c:ser>
        <c:ser>
          <c:idx val="3"/>
          <c:order val="3"/>
          <c:tx>
            <c:strRef>
              <c:f>'FCR Max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Max SmO2'!$Z$2:$Z$3</c:f>
                <c:numCache>
                  <c:formatCode>General</c:formatCode>
                  <c:ptCount val="2"/>
                  <c:pt idx="0">
                    <c:v>3.2891004572955538</c:v>
                  </c:pt>
                  <c:pt idx="1">
                    <c:v>2.8412545244534622</c:v>
                  </c:pt>
                </c:numCache>
              </c:numRef>
            </c:plus>
            <c:minus>
              <c:numRef>
                <c:f>'FCR Max SmO2'!$Z$2:$Z$3</c:f>
                <c:numCache>
                  <c:formatCode>General</c:formatCode>
                  <c:ptCount val="2"/>
                  <c:pt idx="0">
                    <c:v>3.2891004572955538</c:v>
                  </c:pt>
                  <c:pt idx="1">
                    <c:v>2.8412545244534622</c:v>
                  </c:pt>
                </c:numCache>
              </c:numRef>
            </c:minus>
            <c:spPr>
              <a:noFill/>
              <a:ln w="25400" cap="flat" cmpd="sng" algn="ctr">
                <a:solidFill>
                  <a:srgbClr val="7030A0"/>
                </a:solidFill>
                <a:round/>
              </a:ln>
              <a:effectLst/>
            </c:spPr>
          </c:errBars>
          <c:xVal>
            <c:numRef>
              <c:f>'FCR Max SmO2'!$X$2:$X$3</c:f>
              <c:numCache>
                <c:formatCode>General</c:formatCode>
                <c:ptCount val="2"/>
                <c:pt idx="0">
                  <c:v>24</c:v>
                </c:pt>
                <c:pt idx="1">
                  <c:v>74</c:v>
                </c:pt>
              </c:numCache>
            </c:numRef>
          </c:xVal>
          <c:yVal>
            <c:numRef>
              <c:f>'FCR Max SmO2'!$Y$2:$Y$3</c:f>
              <c:numCache>
                <c:formatCode>General</c:formatCode>
                <c:ptCount val="2"/>
                <c:pt idx="0">
                  <c:v>86.272727272727266</c:v>
                </c:pt>
                <c:pt idx="1">
                  <c:v>86.454545454545453</c:v>
                </c:pt>
              </c:numCache>
            </c:numRef>
          </c:yVal>
          <c:smooth val="0"/>
          <c:extLst>
            <c:ext xmlns:c16="http://schemas.microsoft.com/office/drawing/2014/chart" uri="{C3380CC4-5D6E-409C-BE32-E72D297353CC}">
              <c16:uniqueId val="{00000003-F284-48F4-B7A7-5ADB0948F675}"/>
            </c:ext>
          </c:extLst>
        </c:ser>
        <c:ser>
          <c:idx val="4"/>
          <c:order val="4"/>
          <c:tx>
            <c:strRef>
              <c:f>'FCR Max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Max SmO2'!$AC$2:$AC$3</c:f>
                <c:numCache>
                  <c:formatCode>General</c:formatCode>
                  <c:ptCount val="2"/>
                  <c:pt idx="0">
                    <c:v>3.7357788954974245</c:v>
                  </c:pt>
                  <c:pt idx="1">
                    <c:v>3.6162028533978949</c:v>
                  </c:pt>
                </c:numCache>
              </c:numRef>
            </c:plus>
            <c:minus>
              <c:numRef>
                <c:f>'FCR Max SmO2'!$AC$2:$AC$3</c:f>
                <c:numCache>
                  <c:formatCode>General</c:formatCode>
                  <c:ptCount val="2"/>
                  <c:pt idx="0">
                    <c:v>3.7357788954974245</c:v>
                  </c:pt>
                  <c:pt idx="1">
                    <c:v>3.6162028533978949</c:v>
                  </c:pt>
                </c:numCache>
              </c:numRef>
            </c:minus>
            <c:spPr>
              <a:noFill/>
              <a:ln w="25400" cap="flat" cmpd="sng" algn="ctr">
                <a:solidFill>
                  <a:srgbClr val="0070C0"/>
                </a:solidFill>
                <a:round/>
              </a:ln>
              <a:effectLst/>
            </c:spPr>
          </c:errBars>
          <c:xVal>
            <c:numRef>
              <c:f>'FCR Max SmO2'!$AA$2:$AA$3</c:f>
              <c:numCache>
                <c:formatCode>General</c:formatCode>
                <c:ptCount val="2"/>
                <c:pt idx="0">
                  <c:v>26</c:v>
                </c:pt>
                <c:pt idx="1">
                  <c:v>76</c:v>
                </c:pt>
              </c:numCache>
            </c:numRef>
          </c:xVal>
          <c:yVal>
            <c:numRef>
              <c:f>'FCR Max SmO2'!$AB$2:$AB$3</c:f>
              <c:numCache>
                <c:formatCode>General</c:formatCode>
                <c:ptCount val="2"/>
                <c:pt idx="0">
                  <c:v>87.571428571428569</c:v>
                </c:pt>
                <c:pt idx="1">
                  <c:v>88</c:v>
                </c:pt>
              </c:numCache>
            </c:numRef>
          </c:yVal>
          <c:smooth val="0"/>
          <c:extLst>
            <c:ext xmlns:c16="http://schemas.microsoft.com/office/drawing/2014/chart" uri="{C3380CC4-5D6E-409C-BE32-E72D297353CC}">
              <c16:uniqueId val="{00000004-F284-48F4-B7A7-5ADB0948F675}"/>
            </c:ext>
          </c:extLst>
        </c:ser>
        <c:ser>
          <c:idx val="5"/>
          <c:order val="5"/>
          <c:tx>
            <c:strRef>
              <c:f>'FCR Max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Max SmO2'!$AF$2:$AF$3</c:f>
                <c:numCache>
                  <c:formatCode>General</c:formatCode>
                  <c:ptCount val="2"/>
                  <c:pt idx="0">
                    <c:v>3.6156226673599763</c:v>
                  </c:pt>
                  <c:pt idx="1">
                    <c:v>2.5831622621754273</c:v>
                  </c:pt>
                </c:numCache>
              </c:numRef>
            </c:plus>
            <c:minus>
              <c:numRef>
                <c:f>'FCR Max SmO2'!$AF$2:$AF$3</c:f>
                <c:numCache>
                  <c:formatCode>General</c:formatCode>
                  <c:ptCount val="2"/>
                  <c:pt idx="0">
                    <c:v>3.6156226673599763</c:v>
                  </c:pt>
                  <c:pt idx="1">
                    <c:v>2.5831622621754273</c:v>
                  </c:pt>
                </c:numCache>
              </c:numRef>
            </c:minus>
            <c:spPr>
              <a:noFill/>
              <a:ln w="25400" cap="flat" cmpd="sng" algn="ctr">
                <a:solidFill>
                  <a:srgbClr val="7030A0"/>
                </a:solidFill>
                <a:round/>
              </a:ln>
              <a:effectLst/>
            </c:spPr>
          </c:errBars>
          <c:xVal>
            <c:numRef>
              <c:f>'FCR Max SmO2'!$AD$2:$AD$3</c:f>
              <c:numCache>
                <c:formatCode>General</c:formatCode>
                <c:ptCount val="2"/>
                <c:pt idx="0">
                  <c:v>27</c:v>
                </c:pt>
                <c:pt idx="1">
                  <c:v>77</c:v>
                </c:pt>
              </c:numCache>
            </c:numRef>
          </c:xVal>
          <c:yVal>
            <c:numRef>
              <c:f>'FCR Max SmO2'!$AE$2:$AE$3</c:f>
              <c:numCache>
                <c:formatCode>General</c:formatCode>
                <c:ptCount val="2"/>
                <c:pt idx="0">
                  <c:v>86.545454545454547</c:v>
                </c:pt>
                <c:pt idx="1">
                  <c:v>87.454545454545453</c:v>
                </c:pt>
              </c:numCache>
            </c:numRef>
          </c:yVal>
          <c:smooth val="0"/>
          <c:extLst>
            <c:ext xmlns:c16="http://schemas.microsoft.com/office/drawing/2014/chart" uri="{C3380CC4-5D6E-409C-BE32-E72D297353CC}">
              <c16:uniqueId val="{00000005-F284-48F4-B7A7-5ADB0948F67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Maximum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Base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Base SmO2'!$N$2:$N$3</c:f>
                <c:numCache>
                  <c:formatCode>General</c:formatCode>
                  <c:ptCount val="2"/>
                  <c:pt idx="0">
                    <c:v>11.125762344834449</c:v>
                  </c:pt>
                  <c:pt idx="1">
                    <c:v>7.7753953621293794</c:v>
                  </c:pt>
                </c:numCache>
              </c:numRef>
            </c:plus>
            <c:minus>
              <c:numRef>
                <c:f>'VL Base SmO2'!$N$2:$N$3</c:f>
                <c:numCache>
                  <c:formatCode>General</c:formatCode>
                  <c:ptCount val="2"/>
                  <c:pt idx="0">
                    <c:v>11.125762344834449</c:v>
                  </c:pt>
                  <c:pt idx="1">
                    <c:v>7.7753953621293794</c:v>
                  </c:pt>
                </c:numCache>
              </c:numRef>
            </c:minus>
            <c:spPr>
              <a:noFill/>
              <a:ln w="25400" cap="flat" cmpd="sng" algn="ctr">
                <a:solidFill>
                  <a:schemeClr val="tx1"/>
                </a:solidFill>
                <a:round/>
              </a:ln>
              <a:effectLst/>
            </c:spPr>
          </c:errBars>
          <c:xVal>
            <c:numRef>
              <c:f>'VL Base SmO2'!$L$2:$L$3</c:f>
              <c:numCache>
                <c:formatCode>General</c:formatCode>
                <c:ptCount val="2"/>
                <c:pt idx="0">
                  <c:v>23.5</c:v>
                </c:pt>
                <c:pt idx="1">
                  <c:v>73.5</c:v>
                </c:pt>
              </c:numCache>
            </c:numRef>
          </c:xVal>
          <c:yVal>
            <c:numRef>
              <c:f>'VL Base SmO2'!$M$2:$M$3</c:f>
              <c:numCache>
                <c:formatCode>General</c:formatCode>
                <c:ptCount val="2"/>
                <c:pt idx="0">
                  <c:v>74.723306451200003</c:v>
                </c:pt>
                <c:pt idx="1">
                  <c:v>83.421008065199999</c:v>
                </c:pt>
              </c:numCache>
            </c:numRef>
          </c:yVal>
          <c:smooth val="0"/>
          <c:extLst>
            <c:ext xmlns:c16="http://schemas.microsoft.com/office/drawing/2014/chart" uri="{C3380CC4-5D6E-409C-BE32-E72D297353CC}">
              <c16:uniqueId val="{00000000-4C25-4F3A-8D2E-9C6552AA6305}"/>
            </c:ext>
          </c:extLst>
        </c:ser>
        <c:ser>
          <c:idx val="1"/>
          <c:order val="1"/>
          <c:tx>
            <c:strRef>
              <c:f>'VL Base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Base SmO2'!$Q$2:$Q$3</c:f>
                <c:numCache>
                  <c:formatCode>General</c:formatCode>
                  <c:ptCount val="2"/>
                  <c:pt idx="0">
                    <c:v>9.9822583435428864</c:v>
                  </c:pt>
                  <c:pt idx="1">
                    <c:v>9.7461304560743489</c:v>
                  </c:pt>
                </c:numCache>
              </c:numRef>
            </c:plus>
            <c:minus>
              <c:numRef>
                <c:f>'VL Base SmO2'!$Q$2:$Q$3</c:f>
                <c:numCache>
                  <c:formatCode>General</c:formatCode>
                  <c:ptCount val="2"/>
                  <c:pt idx="0">
                    <c:v>9.9822583435428864</c:v>
                  </c:pt>
                  <c:pt idx="1">
                    <c:v>9.7461304560743489</c:v>
                  </c:pt>
                </c:numCache>
              </c:numRef>
            </c:minus>
            <c:spPr>
              <a:noFill/>
              <a:ln w="25400" cap="flat" cmpd="sng" algn="ctr">
                <a:solidFill>
                  <a:schemeClr val="tx1"/>
                </a:solidFill>
                <a:round/>
              </a:ln>
              <a:effectLst/>
            </c:spPr>
          </c:errBars>
          <c:xVal>
            <c:numRef>
              <c:f>'VL Base SmO2'!$O$2:$O$3</c:f>
              <c:numCache>
                <c:formatCode>General</c:formatCode>
                <c:ptCount val="2"/>
                <c:pt idx="0">
                  <c:v>26.5</c:v>
                </c:pt>
                <c:pt idx="1">
                  <c:v>76.5</c:v>
                </c:pt>
              </c:numCache>
            </c:numRef>
          </c:xVal>
          <c:yVal>
            <c:numRef>
              <c:f>'VL Base SmO2'!$P$2:$P$3</c:f>
              <c:numCache>
                <c:formatCode>General</c:formatCode>
                <c:ptCount val="2"/>
                <c:pt idx="0">
                  <c:v>75.661653226400006</c:v>
                </c:pt>
                <c:pt idx="1">
                  <c:v>81.98108870999998</c:v>
                </c:pt>
              </c:numCache>
            </c:numRef>
          </c:yVal>
          <c:smooth val="0"/>
          <c:extLst>
            <c:ext xmlns:c16="http://schemas.microsoft.com/office/drawing/2014/chart" uri="{C3380CC4-5D6E-409C-BE32-E72D297353CC}">
              <c16:uniqueId val="{00000001-4C25-4F3A-8D2E-9C6552AA630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5"/>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Baseline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Base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Base SmO2'!$N$2:$N$3</c:f>
                <c:numCache>
                  <c:formatCode>General</c:formatCode>
                  <c:ptCount val="2"/>
                  <c:pt idx="0">
                    <c:v>11.125762344834449</c:v>
                  </c:pt>
                  <c:pt idx="1">
                    <c:v>7.7753953621293794</c:v>
                  </c:pt>
                </c:numCache>
              </c:numRef>
            </c:plus>
            <c:minus>
              <c:numRef>
                <c:f>'VL Base SmO2'!$N$2:$N$3</c:f>
                <c:numCache>
                  <c:formatCode>General</c:formatCode>
                  <c:ptCount val="2"/>
                  <c:pt idx="0">
                    <c:v>11.125762344834449</c:v>
                  </c:pt>
                  <c:pt idx="1">
                    <c:v>7.7753953621293794</c:v>
                  </c:pt>
                </c:numCache>
              </c:numRef>
            </c:minus>
            <c:spPr>
              <a:noFill/>
              <a:ln w="25400" cap="flat" cmpd="sng" algn="ctr">
                <a:solidFill>
                  <a:schemeClr val="tx1"/>
                </a:solidFill>
                <a:round/>
              </a:ln>
              <a:effectLst/>
            </c:spPr>
          </c:errBars>
          <c:xVal>
            <c:numRef>
              <c:f>'VL Base SmO2'!$L$2:$L$3</c:f>
              <c:numCache>
                <c:formatCode>General</c:formatCode>
                <c:ptCount val="2"/>
                <c:pt idx="0">
                  <c:v>23.5</c:v>
                </c:pt>
                <c:pt idx="1">
                  <c:v>73.5</c:v>
                </c:pt>
              </c:numCache>
            </c:numRef>
          </c:xVal>
          <c:yVal>
            <c:numRef>
              <c:f>'VL Base SmO2'!$M$2:$M$3</c:f>
              <c:numCache>
                <c:formatCode>General</c:formatCode>
                <c:ptCount val="2"/>
                <c:pt idx="0">
                  <c:v>74.723306451200003</c:v>
                </c:pt>
                <c:pt idx="1">
                  <c:v>83.421008065199999</c:v>
                </c:pt>
              </c:numCache>
            </c:numRef>
          </c:yVal>
          <c:smooth val="0"/>
          <c:extLst>
            <c:ext xmlns:c16="http://schemas.microsoft.com/office/drawing/2014/chart" uri="{C3380CC4-5D6E-409C-BE32-E72D297353CC}">
              <c16:uniqueId val="{00000000-83E3-447D-B933-4792C05E0089}"/>
            </c:ext>
          </c:extLst>
        </c:ser>
        <c:ser>
          <c:idx val="1"/>
          <c:order val="1"/>
          <c:tx>
            <c:strRef>
              <c:f>'VL Base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Base SmO2'!$Q$2:$Q$3</c:f>
                <c:numCache>
                  <c:formatCode>General</c:formatCode>
                  <c:ptCount val="2"/>
                  <c:pt idx="0">
                    <c:v>9.9822583435428864</c:v>
                  </c:pt>
                  <c:pt idx="1">
                    <c:v>9.7461304560743489</c:v>
                  </c:pt>
                </c:numCache>
              </c:numRef>
            </c:plus>
            <c:minus>
              <c:numRef>
                <c:f>'VL Base SmO2'!$Q$2:$Q$3</c:f>
                <c:numCache>
                  <c:formatCode>General</c:formatCode>
                  <c:ptCount val="2"/>
                  <c:pt idx="0">
                    <c:v>9.9822583435428864</c:v>
                  </c:pt>
                  <c:pt idx="1">
                    <c:v>9.7461304560743489</c:v>
                  </c:pt>
                </c:numCache>
              </c:numRef>
            </c:minus>
            <c:spPr>
              <a:noFill/>
              <a:ln w="25400" cap="flat" cmpd="sng" algn="ctr">
                <a:solidFill>
                  <a:schemeClr val="tx1"/>
                </a:solidFill>
                <a:round/>
              </a:ln>
              <a:effectLst/>
            </c:spPr>
          </c:errBars>
          <c:xVal>
            <c:numRef>
              <c:f>'VL Base SmO2'!$O$2:$O$3</c:f>
              <c:numCache>
                <c:formatCode>General</c:formatCode>
                <c:ptCount val="2"/>
                <c:pt idx="0">
                  <c:v>26.5</c:v>
                </c:pt>
                <c:pt idx="1">
                  <c:v>76.5</c:v>
                </c:pt>
              </c:numCache>
            </c:numRef>
          </c:xVal>
          <c:yVal>
            <c:numRef>
              <c:f>'VL Base SmO2'!$P$2:$P$3</c:f>
              <c:numCache>
                <c:formatCode>General</c:formatCode>
                <c:ptCount val="2"/>
                <c:pt idx="0">
                  <c:v>75.661653226400006</c:v>
                </c:pt>
                <c:pt idx="1">
                  <c:v>81.98108870999998</c:v>
                </c:pt>
              </c:numCache>
            </c:numRef>
          </c:yVal>
          <c:smooth val="0"/>
          <c:extLst>
            <c:ext xmlns:c16="http://schemas.microsoft.com/office/drawing/2014/chart" uri="{C3380CC4-5D6E-409C-BE32-E72D297353CC}">
              <c16:uniqueId val="{00000001-83E3-447D-B933-4792C05E0089}"/>
            </c:ext>
          </c:extLst>
        </c:ser>
        <c:ser>
          <c:idx val="2"/>
          <c:order val="2"/>
          <c:tx>
            <c:strRef>
              <c:f>'VL Base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Base SmO2'!$W$2:$W$3</c:f>
                <c:numCache>
                  <c:formatCode>General</c:formatCode>
                  <c:ptCount val="2"/>
                  <c:pt idx="0">
                    <c:v>9.772740732807371</c:v>
                  </c:pt>
                  <c:pt idx="1">
                    <c:v>8.2914035488761719</c:v>
                  </c:pt>
                </c:numCache>
              </c:numRef>
            </c:plus>
            <c:minus>
              <c:numRef>
                <c:f>'VL Base SmO2'!$W$2:$W$3</c:f>
                <c:numCache>
                  <c:formatCode>General</c:formatCode>
                  <c:ptCount val="2"/>
                  <c:pt idx="0">
                    <c:v>9.772740732807371</c:v>
                  </c:pt>
                  <c:pt idx="1">
                    <c:v>8.2914035488761719</c:v>
                  </c:pt>
                </c:numCache>
              </c:numRef>
            </c:minus>
            <c:spPr>
              <a:noFill/>
              <a:ln w="25400" cap="flat" cmpd="sng" algn="ctr">
                <a:solidFill>
                  <a:srgbClr val="0070C0"/>
                </a:solidFill>
                <a:round/>
              </a:ln>
              <a:effectLst/>
            </c:spPr>
          </c:errBars>
          <c:xVal>
            <c:numRef>
              <c:f>'VL Base SmO2'!$U$2:$U$3</c:f>
              <c:numCache>
                <c:formatCode>General</c:formatCode>
                <c:ptCount val="2"/>
                <c:pt idx="0">
                  <c:v>23</c:v>
                </c:pt>
                <c:pt idx="1">
                  <c:v>73</c:v>
                </c:pt>
              </c:numCache>
            </c:numRef>
          </c:xVal>
          <c:yVal>
            <c:numRef>
              <c:f>'VL Base SmO2'!$V$2:$V$3</c:f>
              <c:numCache>
                <c:formatCode>General</c:formatCode>
                <c:ptCount val="2"/>
                <c:pt idx="0">
                  <c:v>72.895305299285695</c:v>
                </c:pt>
                <c:pt idx="1">
                  <c:v>80.610599078571425</c:v>
                </c:pt>
              </c:numCache>
            </c:numRef>
          </c:yVal>
          <c:smooth val="0"/>
          <c:extLst>
            <c:ext xmlns:c16="http://schemas.microsoft.com/office/drawing/2014/chart" uri="{C3380CC4-5D6E-409C-BE32-E72D297353CC}">
              <c16:uniqueId val="{00000002-83E3-447D-B933-4792C05E0089}"/>
            </c:ext>
          </c:extLst>
        </c:ser>
        <c:ser>
          <c:idx val="3"/>
          <c:order val="3"/>
          <c:tx>
            <c:strRef>
              <c:f>'VL Base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Base SmO2'!$Z$2:$Z$3</c:f>
                <c:numCache>
                  <c:formatCode>General</c:formatCode>
                  <c:ptCount val="2"/>
                  <c:pt idx="0">
                    <c:v>12.739210517999735</c:v>
                  </c:pt>
                  <c:pt idx="1">
                    <c:v>5.5311302763716972</c:v>
                  </c:pt>
                </c:numCache>
              </c:numRef>
            </c:plus>
            <c:minus>
              <c:numRef>
                <c:f>'VL Base SmO2'!$Z$2:$Z$3</c:f>
                <c:numCache>
                  <c:formatCode>General</c:formatCode>
                  <c:ptCount val="2"/>
                  <c:pt idx="0">
                    <c:v>12.739210517999735</c:v>
                  </c:pt>
                  <c:pt idx="1">
                    <c:v>5.5311302763716972</c:v>
                  </c:pt>
                </c:numCache>
              </c:numRef>
            </c:minus>
            <c:spPr>
              <a:noFill/>
              <a:ln w="25400" cap="flat" cmpd="sng" algn="ctr">
                <a:solidFill>
                  <a:srgbClr val="7030A0"/>
                </a:solidFill>
                <a:round/>
              </a:ln>
              <a:effectLst/>
            </c:spPr>
          </c:errBars>
          <c:xVal>
            <c:numRef>
              <c:f>'VL Base SmO2'!$X$2:$X$3</c:f>
              <c:numCache>
                <c:formatCode>General</c:formatCode>
                <c:ptCount val="2"/>
                <c:pt idx="0">
                  <c:v>24</c:v>
                </c:pt>
                <c:pt idx="1">
                  <c:v>74</c:v>
                </c:pt>
              </c:numCache>
            </c:numRef>
          </c:xVal>
          <c:yVal>
            <c:numRef>
              <c:f>'VL Base SmO2'!$Y$2:$Y$3</c:f>
              <c:numCache>
                <c:formatCode>General</c:formatCode>
                <c:ptCount val="2"/>
                <c:pt idx="0">
                  <c:v>77.049853371818187</c:v>
                </c:pt>
                <c:pt idx="1">
                  <c:v>86.997892230000005</c:v>
                </c:pt>
              </c:numCache>
            </c:numRef>
          </c:yVal>
          <c:smooth val="0"/>
          <c:extLst>
            <c:ext xmlns:c16="http://schemas.microsoft.com/office/drawing/2014/chart" uri="{C3380CC4-5D6E-409C-BE32-E72D297353CC}">
              <c16:uniqueId val="{00000003-83E3-447D-B933-4792C05E0089}"/>
            </c:ext>
          </c:extLst>
        </c:ser>
        <c:ser>
          <c:idx val="4"/>
          <c:order val="4"/>
          <c:tx>
            <c:strRef>
              <c:f>'VL Base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Base SmO2'!$AC$2:$AC$3</c:f>
                <c:numCache>
                  <c:formatCode>General</c:formatCode>
                  <c:ptCount val="2"/>
                  <c:pt idx="0">
                    <c:v>9.2467286894973704</c:v>
                  </c:pt>
                  <c:pt idx="1">
                    <c:v>9.798082381494801</c:v>
                  </c:pt>
                </c:numCache>
              </c:numRef>
            </c:plus>
            <c:minus>
              <c:numRef>
                <c:f>'VL Base SmO2'!$AC$2:$AC$3</c:f>
                <c:numCache>
                  <c:formatCode>General</c:formatCode>
                  <c:ptCount val="2"/>
                  <c:pt idx="0">
                    <c:v>9.2467286894973704</c:v>
                  </c:pt>
                  <c:pt idx="1">
                    <c:v>9.798082381494801</c:v>
                  </c:pt>
                </c:numCache>
              </c:numRef>
            </c:minus>
            <c:spPr>
              <a:noFill/>
              <a:ln w="25400" cap="flat" cmpd="sng" algn="ctr">
                <a:solidFill>
                  <a:srgbClr val="0070C0"/>
                </a:solidFill>
                <a:round/>
              </a:ln>
              <a:effectLst/>
            </c:spPr>
          </c:errBars>
          <c:xVal>
            <c:numRef>
              <c:f>'VL Base SmO2'!$AA$2:$AA$3</c:f>
              <c:numCache>
                <c:formatCode>General</c:formatCode>
                <c:ptCount val="2"/>
                <c:pt idx="0">
                  <c:v>26</c:v>
                </c:pt>
                <c:pt idx="1">
                  <c:v>76</c:v>
                </c:pt>
              </c:numCache>
            </c:numRef>
          </c:xVal>
          <c:yVal>
            <c:numRef>
              <c:f>'VL Base SmO2'!$AB$2:$AB$3</c:f>
              <c:numCache>
                <c:formatCode>General</c:formatCode>
                <c:ptCount val="2"/>
                <c:pt idx="0">
                  <c:v>75.093966014285712</c:v>
                </c:pt>
                <c:pt idx="1">
                  <c:v>81.804939516428561</c:v>
                </c:pt>
              </c:numCache>
            </c:numRef>
          </c:yVal>
          <c:smooth val="0"/>
          <c:extLst>
            <c:ext xmlns:c16="http://schemas.microsoft.com/office/drawing/2014/chart" uri="{C3380CC4-5D6E-409C-BE32-E72D297353CC}">
              <c16:uniqueId val="{00000004-83E3-447D-B933-4792C05E0089}"/>
            </c:ext>
          </c:extLst>
        </c:ser>
        <c:ser>
          <c:idx val="5"/>
          <c:order val="5"/>
          <c:tx>
            <c:strRef>
              <c:f>'VL Base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Base SmO2'!$AF$2:$AF$3</c:f>
                <c:numCache>
                  <c:formatCode>General</c:formatCode>
                  <c:ptCount val="2"/>
                  <c:pt idx="0">
                    <c:v>11.268148312862886</c:v>
                  </c:pt>
                  <c:pt idx="1">
                    <c:v>10.15219534149217</c:v>
                  </c:pt>
                </c:numCache>
              </c:numRef>
            </c:plus>
            <c:minus>
              <c:numRef>
                <c:f>'VL Base SmO2'!$AF$2:$AF$3</c:f>
                <c:numCache>
                  <c:formatCode>General</c:formatCode>
                  <c:ptCount val="2"/>
                  <c:pt idx="0">
                    <c:v>11.268148312862886</c:v>
                  </c:pt>
                  <c:pt idx="1">
                    <c:v>10.15219534149217</c:v>
                  </c:pt>
                </c:numCache>
              </c:numRef>
            </c:minus>
            <c:spPr>
              <a:noFill/>
              <a:ln w="25400" cap="flat" cmpd="sng" algn="ctr">
                <a:solidFill>
                  <a:srgbClr val="7030A0"/>
                </a:solidFill>
                <a:round/>
              </a:ln>
              <a:effectLst/>
            </c:spPr>
          </c:errBars>
          <c:xVal>
            <c:numRef>
              <c:f>'VL Base SmO2'!$AD$2:$AD$3</c:f>
              <c:numCache>
                <c:formatCode>General</c:formatCode>
                <c:ptCount val="2"/>
                <c:pt idx="0">
                  <c:v>27</c:v>
                </c:pt>
                <c:pt idx="1">
                  <c:v>77</c:v>
                </c:pt>
              </c:numCache>
            </c:numRef>
          </c:xVal>
          <c:yVal>
            <c:numRef>
              <c:f>'VL Base SmO2'!$AE$2:$AE$3</c:f>
              <c:numCache>
                <c:formatCode>General</c:formatCode>
                <c:ptCount val="2"/>
                <c:pt idx="0">
                  <c:v>76.384164223636375</c:v>
                </c:pt>
                <c:pt idx="1">
                  <c:v>82.205278592727254</c:v>
                </c:pt>
              </c:numCache>
            </c:numRef>
          </c:yVal>
          <c:smooth val="0"/>
          <c:extLst>
            <c:ext xmlns:c16="http://schemas.microsoft.com/office/drawing/2014/chart" uri="{C3380CC4-5D6E-409C-BE32-E72D297353CC}">
              <c16:uniqueId val="{00000005-83E3-447D-B933-4792C05E0089}"/>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Baseline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Min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Min SmO2'!$N$2:$N$3</c:f>
                <c:numCache>
                  <c:formatCode>General</c:formatCode>
                  <c:ptCount val="2"/>
                  <c:pt idx="0">
                    <c:v>19.795369828994524</c:v>
                  </c:pt>
                  <c:pt idx="1">
                    <c:v>25.088642848906751</c:v>
                  </c:pt>
                </c:numCache>
              </c:numRef>
            </c:plus>
            <c:minus>
              <c:numRef>
                <c:f>'VL Min SmO2'!$N$2:$N$3</c:f>
                <c:numCache>
                  <c:formatCode>General</c:formatCode>
                  <c:ptCount val="2"/>
                  <c:pt idx="0">
                    <c:v>19.795369828994524</c:v>
                  </c:pt>
                  <c:pt idx="1">
                    <c:v>25.088642848906751</c:v>
                  </c:pt>
                </c:numCache>
              </c:numRef>
            </c:minus>
            <c:spPr>
              <a:noFill/>
              <a:ln w="25400" cap="flat" cmpd="sng" algn="ctr">
                <a:solidFill>
                  <a:schemeClr val="tx1"/>
                </a:solidFill>
                <a:round/>
              </a:ln>
              <a:effectLst/>
            </c:spPr>
          </c:errBars>
          <c:xVal>
            <c:numRef>
              <c:f>'VL Min SmO2'!$L$2:$L$3</c:f>
              <c:numCache>
                <c:formatCode>General</c:formatCode>
                <c:ptCount val="2"/>
                <c:pt idx="0">
                  <c:v>23.5</c:v>
                </c:pt>
                <c:pt idx="1">
                  <c:v>73.5</c:v>
                </c:pt>
              </c:numCache>
            </c:numRef>
          </c:xVal>
          <c:yVal>
            <c:numRef>
              <c:f>'VL Min SmO2'!$M$2:$M$3</c:f>
              <c:numCache>
                <c:formatCode>General</c:formatCode>
                <c:ptCount val="2"/>
                <c:pt idx="0">
                  <c:v>19.760000000000002</c:v>
                </c:pt>
                <c:pt idx="1">
                  <c:v>22.24</c:v>
                </c:pt>
              </c:numCache>
            </c:numRef>
          </c:yVal>
          <c:smooth val="0"/>
          <c:extLst>
            <c:ext xmlns:c16="http://schemas.microsoft.com/office/drawing/2014/chart" uri="{C3380CC4-5D6E-409C-BE32-E72D297353CC}">
              <c16:uniqueId val="{00000000-D916-42A9-9B2A-FBA60E843B62}"/>
            </c:ext>
          </c:extLst>
        </c:ser>
        <c:ser>
          <c:idx val="1"/>
          <c:order val="1"/>
          <c:tx>
            <c:strRef>
              <c:f>'VL Min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Min SmO2'!$Q$2:$Q$3</c:f>
                <c:numCache>
                  <c:formatCode>General</c:formatCode>
                  <c:ptCount val="2"/>
                  <c:pt idx="0">
                    <c:v>18.867255585625944</c:v>
                  </c:pt>
                  <c:pt idx="1">
                    <c:v>16.909070544138928</c:v>
                  </c:pt>
                </c:numCache>
              </c:numRef>
            </c:plus>
            <c:minus>
              <c:numRef>
                <c:f>'VL Min SmO2'!$Q$2:$Q$3</c:f>
                <c:numCache>
                  <c:formatCode>General</c:formatCode>
                  <c:ptCount val="2"/>
                  <c:pt idx="0">
                    <c:v>18.867255585625944</c:v>
                  </c:pt>
                  <c:pt idx="1">
                    <c:v>16.909070544138928</c:v>
                  </c:pt>
                </c:numCache>
              </c:numRef>
            </c:minus>
            <c:spPr>
              <a:noFill/>
              <a:ln w="25400" cap="flat" cmpd="sng" algn="ctr">
                <a:solidFill>
                  <a:schemeClr val="tx1"/>
                </a:solidFill>
                <a:round/>
              </a:ln>
              <a:effectLst/>
            </c:spPr>
          </c:errBars>
          <c:xVal>
            <c:numRef>
              <c:f>'VL Min SmO2'!$O$2:$O$3</c:f>
              <c:numCache>
                <c:formatCode>General</c:formatCode>
                <c:ptCount val="2"/>
                <c:pt idx="0">
                  <c:v>26.5</c:v>
                </c:pt>
                <c:pt idx="1">
                  <c:v>76.5</c:v>
                </c:pt>
              </c:numCache>
            </c:numRef>
          </c:xVal>
          <c:yVal>
            <c:numRef>
              <c:f>'VL Min SmO2'!$P$2:$P$3</c:f>
              <c:numCache>
                <c:formatCode>General</c:formatCode>
                <c:ptCount val="2"/>
                <c:pt idx="0">
                  <c:v>21.16</c:v>
                </c:pt>
                <c:pt idx="1">
                  <c:v>17.8</c:v>
                </c:pt>
              </c:numCache>
            </c:numRef>
          </c:yVal>
          <c:smooth val="0"/>
          <c:extLst>
            <c:ext xmlns:c16="http://schemas.microsoft.com/office/drawing/2014/chart" uri="{C3380CC4-5D6E-409C-BE32-E72D297353CC}">
              <c16:uniqueId val="{00000001-D916-42A9-9B2A-FBA60E843B62}"/>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2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Minimum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Min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Min SmO2'!$N$2:$N$3</c:f>
                <c:numCache>
                  <c:formatCode>General</c:formatCode>
                  <c:ptCount val="2"/>
                  <c:pt idx="0">
                    <c:v>19.795369828994524</c:v>
                  </c:pt>
                  <c:pt idx="1">
                    <c:v>25.088642848906751</c:v>
                  </c:pt>
                </c:numCache>
              </c:numRef>
            </c:plus>
            <c:minus>
              <c:numRef>
                <c:f>'VL Min SmO2'!$N$2:$N$3</c:f>
                <c:numCache>
                  <c:formatCode>General</c:formatCode>
                  <c:ptCount val="2"/>
                  <c:pt idx="0">
                    <c:v>19.795369828994524</c:v>
                  </c:pt>
                  <c:pt idx="1">
                    <c:v>25.088642848906751</c:v>
                  </c:pt>
                </c:numCache>
              </c:numRef>
            </c:minus>
            <c:spPr>
              <a:noFill/>
              <a:ln w="25400" cap="flat" cmpd="sng" algn="ctr">
                <a:solidFill>
                  <a:schemeClr val="tx1"/>
                </a:solidFill>
                <a:round/>
              </a:ln>
              <a:effectLst/>
            </c:spPr>
          </c:errBars>
          <c:xVal>
            <c:numRef>
              <c:f>'VL Min SmO2'!$L$2:$L$3</c:f>
              <c:numCache>
                <c:formatCode>General</c:formatCode>
                <c:ptCount val="2"/>
                <c:pt idx="0">
                  <c:v>23.5</c:v>
                </c:pt>
                <c:pt idx="1">
                  <c:v>73.5</c:v>
                </c:pt>
              </c:numCache>
            </c:numRef>
          </c:xVal>
          <c:yVal>
            <c:numRef>
              <c:f>'VL Min SmO2'!$M$2:$M$3</c:f>
              <c:numCache>
                <c:formatCode>General</c:formatCode>
                <c:ptCount val="2"/>
                <c:pt idx="0">
                  <c:v>19.760000000000002</c:v>
                </c:pt>
                <c:pt idx="1">
                  <c:v>22.24</c:v>
                </c:pt>
              </c:numCache>
            </c:numRef>
          </c:yVal>
          <c:smooth val="0"/>
          <c:extLst>
            <c:ext xmlns:c16="http://schemas.microsoft.com/office/drawing/2014/chart" uri="{C3380CC4-5D6E-409C-BE32-E72D297353CC}">
              <c16:uniqueId val="{00000000-0D3D-4B0E-AE36-9FDBD79D7C95}"/>
            </c:ext>
          </c:extLst>
        </c:ser>
        <c:ser>
          <c:idx val="1"/>
          <c:order val="1"/>
          <c:tx>
            <c:strRef>
              <c:f>'VL Min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Min SmO2'!$Q$2:$Q$3</c:f>
                <c:numCache>
                  <c:formatCode>General</c:formatCode>
                  <c:ptCount val="2"/>
                  <c:pt idx="0">
                    <c:v>18.867255585625944</c:v>
                  </c:pt>
                  <c:pt idx="1">
                    <c:v>16.909070544138928</c:v>
                  </c:pt>
                </c:numCache>
              </c:numRef>
            </c:plus>
            <c:minus>
              <c:numRef>
                <c:f>'VL Min SmO2'!$Q$2:$Q$3</c:f>
                <c:numCache>
                  <c:formatCode>General</c:formatCode>
                  <c:ptCount val="2"/>
                  <c:pt idx="0">
                    <c:v>18.867255585625944</c:v>
                  </c:pt>
                  <c:pt idx="1">
                    <c:v>16.909070544138928</c:v>
                  </c:pt>
                </c:numCache>
              </c:numRef>
            </c:minus>
            <c:spPr>
              <a:noFill/>
              <a:ln w="25400" cap="flat" cmpd="sng" algn="ctr">
                <a:solidFill>
                  <a:schemeClr val="tx1"/>
                </a:solidFill>
                <a:round/>
              </a:ln>
              <a:effectLst/>
            </c:spPr>
          </c:errBars>
          <c:xVal>
            <c:numRef>
              <c:f>'VL Min SmO2'!$O$2:$O$3</c:f>
              <c:numCache>
                <c:formatCode>General</c:formatCode>
                <c:ptCount val="2"/>
                <c:pt idx="0">
                  <c:v>26.5</c:v>
                </c:pt>
                <c:pt idx="1">
                  <c:v>76.5</c:v>
                </c:pt>
              </c:numCache>
            </c:numRef>
          </c:xVal>
          <c:yVal>
            <c:numRef>
              <c:f>'VL Min SmO2'!$P$2:$P$3</c:f>
              <c:numCache>
                <c:formatCode>General</c:formatCode>
                <c:ptCount val="2"/>
                <c:pt idx="0">
                  <c:v>21.16</c:v>
                </c:pt>
                <c:pt idx="1">
                  <c:v>17.8</c:v>
                </c:pt>
              </c:numCache>
            </c:numRef>
          </c:yVal>
          <c:smooth val="0"/>
          <c:extLst>
            <c:ext xmlns:c16="http://schemas.microsoft.com/office/drawing/2014/chart" uri="{C3380CC4-5D6E-409C-BE32-E72D297353CC}">
              <c16:uniqueId val="{00000001-0D3D-4B0E-AE36-9FDBD79D7C95}"/>
            </c:ext>
          </c:extLst>
        </c:ser>
        <c:ser>
          <c:idx val="2"/>
          <c:order val="2"/>
          <c:tx>
            <c:strRef>
              <c:f>'VL Min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Min SmO2'!$W$2:$W$3</c:f>
                <c:numCache>
                  <c:formatCode>General</c:formatCode>
                  <c:ptCount val="2"/>
                  <c:pt idx="0">
                    <c:v>14.226774015956636</c:v>
                  </c:pt>
                  <c:pt idx="1">
                    <c:v>21.43851417682415</c:v>
                  </c:pt>
                </c:numCache>
              </c:numRef>
            </c:plus>
            <c:minus>
              <c:numRef>
                <c:f>'VL Min SmO2'!$W$2:$W$3</c:f>
                <c:numCache>
                  <c:formatCode>General</c:formatCode>
                  <c:ptCount val="2"/>
                  <c:pt idx="0">
                    <c:v>14.226774015956636</c:v>
                  </c:pt>
                  <c:pt idx="1">
                    <c:v>21.43851417682415</c:v>
                  </c:pt>
                </c:numCache>
              </c:numRef>
            </c:minus>
            <c:spPr>
              <a:noFill/>
              <a:ln w="25400" cap="flat" cmpd="sng" algn="ctr">
                <a:solidFill>
                  <a:srgbClr val="0070C0"/>
                </a:solidFill>
                <a:round/>
              </a:ln>
              <a:effectLst/>
            </c:spPr>
          </c:errBars>
          <c:xVal>
            <c:numRef>
              <c:f>'VL Min SmO2'!$U$2:$U$3</c:f>
              <c:numCache>
                <c:formatCode>General</c:formatCode>
                <c:ptCount val="2"/>
                <c:pt idx="0">
                  <c:v>23</c:v>
                </c:pt>
                <c:pt idx="1">
                  <c:v>73</c:v>
                </c:pt>
              </c:numCache>
            </c:numRef>
          </c:xVal>
          <c:yVal>
            <c:numRef>
              <c:f>'VL Min SmO2'!$V$2:$V$3</c:f>
              <c:numCache>
                <c:formatCode>General</c:formatCode>
                <c:ptCount val="2"/>
                <c:pt idx="0">
                  <c:v>12.357142857142858</c:v>
                </c:pt>
                <c:pt idx="1">
                  <c:v>11.071428571428571</c:v>
                </c:pt>
              </c:numCache>
            </c:numRef>
          </c:yVal>
          <c:smooth val="0"/>
          <c:extLst>
            <c:ext xmlns:c16="http://schemas.microsoft.com/office/drawing/2014/chart" uri="{C3380CC4-5D6E-409C-BE32-E72D297353CC}">
              <c16:uniqueId val="{00000002-0D3D-4B0E-AE36-9FDBD79D7C95}"/>
            </c:ext>
          </c:extLst>
        </c:ser>
        <c:ser>
          <c:idx val="3"/>
          <c:order val="3"/>
          <c:tx>
            <c:strRef>
              <c:f>'VL Min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Min SmO2'!$Z$2:$Z$3</c:f>
                <c:numCache>
                  <c:formatCode>General</c:formatCode>
                  <c:ptCount val="2"/>
                  <c:pt idx="0">
                    <c:v>22.426850790149658</c:v>
                  </c:pt>
                  <c:pt idx="1">
                    <c:v>22.72163566455389</c:v>
                  </c:pt>
                </c:numCache>
              </c:numRef>
            </c:plus>
            <c:minus>
              <c:numRef>
                <c:f>'VL Min SmO2'!$Z$2:$Z$3</c:f>
                <c:numCache>
                  <c:formatCode>General</c:formatCode>
                  <c:ptCount val="2"/>
                  <c:pt idx="0">
                    <c:v>22.426850790149658</c:v>
                  </c:pt>
                  <c:pt idx="1">
                    <c:v>22.72163566455389</c:v>
                  </c:pt>
                </c:numCache>
              </c:numRef>
            </c:minus>
            <c:spPr>
              <a:noFill/>
              <a:ln w="25400" cap="flat" cmpd="sng" algn="ctr">
                <a:solidFill>
                  <a:srgbClr val="7030A0"/>
                </a:solidFill>
                <a:round/>
              </a:ln>
              <a:effectLst/>
            </c:spPr>
          </c:errBars>
          <c:xVal>
            <c:numRef>
              <c:f>'VL Min SmO2'!$X$2:$X$3</c:f>
              <c:numCache>
                <c:formatCode>General</c:formatCode>
                <c:ptCount val="2"/>
                <c:pt idx="0">
                  <c:v>24</c:v>
                </c:pt>
                <c:pt idx="1">
                  <c:v>74</c:v>
                </c:pt>
              </c:numCache>
            </c:numRef>
          </c:xVal>
          <c:yVal>
            <c:numRef>
              <c:f>'VL Min SmO2'!$Y$2:$Y$3</c:f>
              <c:numCache>
                <c:formatCode>General</c:formatCode>
                <c:ptCount val="2"/>
                <c:pt idx="0">
                  <c:v>29.181818181818183</c:v>
                </c:pt>
                <c:pt idx="1">
                  <c:v>36.454545454545453</c:v>
                </c:pt>
              </c:numCache>
            </c:numRef>
          </c:yVal>
          <c:smooth val="0"/>
          <c:extLst>
            <c:ext xmlns:c16="http://schemas.microsoft.com/office/drawing/2014/chart" uri="{C3380CC4-5D6E-409C-BE32-E72D297353CC}">
              <c16:uniqueId val="{00000003-0D3D-4B0E-AE36-9FDBD79D7C95}"/>
            </c:ext>
          </c:extLst>
        </c:ser>
        <c:ser>
          <c:idx val="4"/>
          <c:order val="4"/>
          <c:tx>
            <c:strRef>
              <c:f>'VL Min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Min SmO2'!$AC$2:$AC$3</c:f>
                <c:numCache>
                  <c:formatCode>General</c:formatCode>
                  <c:ptCount val="2"/>
                  <c:pt idx="0">
                    <c:v>16.374732612530444</c:v>
                  </c:pt>
                  <c:pt idx="1">
                    <c:v>12.401701407556859</c:v>
                  </c:pt>
                </c:numCache>
              </c:numRef>
            </c:plus>
            <c:minus>
              <c:numRef>
                <c:f>'VL Min SmO2'!$AC$2:$AC$3</c:f>
                <c:numCache>
                  <c:formatCode>General</c:formatCode>
                  <c:ptCount val="2"/>
                  <c:pt idx="0">
                    <c:v>16.374732612530444</c:v>
                  </c:pt>
                  <c:pt idx="1">
                    <c:v>12.401701407556859</c:v>
                  </c:pt>
                </c:numCache>
              </c:numRef>
            </c:minus>
            <c:spPr>
              <a:noFill/>
              <a:ln w="25400" cap="flat" cmpd="sng" algn="ctr">
                <a:solidFill>
                  <a:srgbClr val="0070C0"/>
                </a:solidFill>
                <a:round/>
              </a:ln>
              <a:effectLst/>
            </c:spPr>
          </c:errBars>
          <c:xVal>
            <c:numRef>
              <c:f>'VL Min SmO2'!$AA$2:$AA$3</c:f>
              <c:numCache>
                <c:formatCode>General</c:formatCode>
                <c:ptCount val="2"/>
                <c:pt idx="0">
                  <c:v>26</c:v>
                </c:pt>
                <c:pt idx="1">
                  <c:v>76</c:v>
                </c:pt>
              </c:numCache>
            </c:numRef>
          </c:xVal>
          <c:yVal>
            <c:numRef>
              <c:f>'VL Min SmO2'!$AB$2:$AB$3</c:f>
              <c:numCache>
                <c:formatCode>General</c:formatCode>
                <c:ptCount val="2"/>
                <c:pt idx="0">
                  <c:v>16.857142857142858</c:v>
                </c:pt>
                <c:pt idx="1">
                  <c:v>10.428571428571429</c:v>
                </c:pt>
              </c:numCache>
            </c:numRef>
          </c:yVal>
          <c:smooth val="0"/>
          <c:extLst>
            <c:ext xmlns:c16="http://schemas.microsoft.com/office/drawing/2014/chart" uri="{C3380CC4-5D6E-409C-BE32-E72D297353CC}">
              <c16:uniqueId val="{00000004-0D3D-4B0E-AE36-9FDBD79D7C95}"/>
            </c:ext>
          </c:extLst>
        </c:ser>
        <c:ser>
          <c:idx val="5"/>
          <c:order val="5"/>
          <c:tx>
            <c:strRef>
              <c:f>'VL Min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Min SmO2'!$AF$2:$AF$3</c:f>
                <c:numCache>
                  <c:formatCode>General</c:formatCode>
                  <c:ptCount val="2"/>
                  <c:pt idx="0">
                    <c:v>21.138934350022129</c:v>
                  </c:pt>
                  <c:pt idx="1">
                    <c:v>17.702080001051751</c:v>
                  </c:pt>
                </c:numCache>
              </c:numRef>
            </c:plus>
            <c:minus>
              <c:numRef>
                <c:f>'VL Min SmO2'!$AF$2:$AF$3</c:f>
                <c:numCache>
                  <c:formatCode>General</c:formatCode>
                  <c:ptCount val="2"/>
                  <c:pt idx="0">
                    <c:v>21.138934350022129</c:v>
                  </c:pt>
                  <c:pt idx="1">
                    <c:v>17.702080001051751</c:v>
                  </c:pt>
                </c:numCache>
              </c:numRef>
            </c:minus>
            <c:spPr>
              <a:noFill/>
              <a:ln w="25400" cap="flat" cmpd="sng" algn="ctr">
                <a:solidFill>
                  <a:srgbClr val="7030A0"/>
                </a:solidFill>
                <a:round/>
              </a:ln>
              <a:effectLst/>
            </c:spPr>
          </c:errBars>
          <c:xVal>
            <c:numRef>
              <c:f>'VL Min SmO2'!$AD$2:$AD$3</c:f>
              <c:numCache>
                <c:formatCode>General</c:formatCode>
                <c:ptCount val="2"/>
                <c:pt idx="0">
                  <c:v>27</c:v>
                </c:pt>
                <c:pt idx="1">
                  <c:v>77</c:v>
                </c:pt>
              </c:numCache>
            </c:numRef>
          </c:xVal>
          <c:yVal>
            <c:numRef>
              <c:f>'VL Min SmO2'!$AE$2:$AE$3</c:f>
              <c:numCache>
                <c:formatCode>General</c:formatCode>
                <c:ptCount val="2"/>
                <c:pt idx="0">
                  <c:v>26.636363636363637</c:v>
                </c:pt>
                <c:pt idx="1">
                  <c:v>27.181818181818183</c:v>
                </c:pt>
              </c:numCache>
            </c:numRef>
          </c:yVal>
          <c:smooth val="0"/>
          <c:extLst>
            <c:ext xmlns:c16="http://schemas.microsoft.com/office/drawing/2014/chart" uri="{C3380CC4-5D6E-409C-BE32-E72D297353CC}">
              <c16:uniqueId val="{00000005-0D3D-4B0E-AE36-9FDBD79D7C9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60"/>
          <c:min val="-2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Minimum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Max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Max SmO2'!$N$2:$N$3</c:f>
                <c:numCache>
                  <c:formatCode>General</c:formatCode>
                  <c:ptCount val="2"/>
                  <c:pt idx="0">
                    <c:v>9.0888209723080458</c:v>
                  </c:pt>
                  <c:pt idx="1">
                    <c:v>5.0420729863816929</c:v>
                  </c:pt>
                </c:numCache>
              </c:numRef>
            </c:plus>
            <c:minus>
              <c:numRef>
                <c:f>'VL Max SmO2'!$N$2:$N$3</c:f>
                <c:numCache>
                  <c:formatCode>General</c:formatCode>
                  <c:ptCount val="2"/>
                  <c:pt idx="0">
                    <c:v>9.0888209723080458</c:v>
                  </c:pt>
                  <c:pt idx="1">
                    <c:v>5.0420729863816929</c:v>
                  </c:pt>
                </c:numCache>
              </c:numRef>
            </c:minus>
            <c:spPr>
              <a:noFill/>
              <a:ln w="25400" cap="flat" cmpd="sng" algn="ctr">
                <a:solidFill>
                  <a:schemeClr val="tx1"/>
                </a:solidFill>
                <a:round/>
              </a:ln>
              <a:effectLst/>
            </c:spPr>
          </c:errBars>
          <c:xVal>
            <c:numRef>
              <c:f>'VL Max SmO2'!$L$2:$L$3</c:f>
              <c:numCache>
                <c:formatCode>General</c:formatCode>
                <c:ptCount val="2"/>
                <c:pt idx="0">
                  <c:v>23.5</c:v>
                </c:pt>
                <c:pt idx="1">
                  <c:v>73.5</c:v>
                </c:pt>
              </c:numCache>
            </c:numRef>
          </c:xVal>
          <c:yVal>
            <c:numRef>
              <c:f>'VL Max SmO2'!$M$2:$M$3</c:f>
              <c:numCache>
                <c:formatCode>General</c:formatCode>
                <c:ptCount val="2"/>
                <c:pt idx="0">
                  <c:v>79.739999999999995</c:v>
                </c:pt>
                <c:pt idx="1">
                  <c:v>84.88</c:v>
                </c:pt>
              </c:numCache>
            </c:numRef>
          </c:yVal>
          <c:smooth val="0"/>
          <c:extLst>
            <c:ext xmlns:c16="http://schemas.microsoft.com/office/drawing/2014/chart" uri="{C3380CC4-5D6E-409C-BE32-E72D297353CC}">
              <c16:uniqueId val="{00000000-38AB-4F63-8672-4015AB423BDD}"/>
            </c:ext>
          </c:extLst>
        </c:ser>
        <c:ser>
          <c:idx val="1"/>
          <c:order val="1"/>
          <c:tx>
            <c:strRef>
              <c:f>'VL Max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Max SmO2'!$Q$2:$Q$3</c:f>
                <c:numCache>
                  <c:formatCode>General</c:formatCode>
                  <c:ptCount val="2"/>
                  <c:pt idx="0">
                    <c:v>8.4656167328001963</c:v>
                  </c:pt>
                  <c:pt idx="1">
                    <c:v>8.0151939049116798</c:v>
                  </c:pt>
                </c:numCache>
              </c:numRef>
            </c:plus>
            <c:minus>
              <c:numRef>
                <c:f>'VL Max SmO2'!$Q$2:$Q$3</c:f>
                <c:numCache>
                  <c:formatCode>General</c:formatCode>
                  <c:ptCount val="2"/>
                  <c:pt idx="0">
                    <c:v>8.4656167328001963</c:v>
                  </c:pt>
                  <c:pt idx="1">
                    <c:v>8.0151939049116798</c:v>
                  </c:pt>
                </c:numCache>
              </c:numRef>
            </c:minus>
            <c:spPr>
              <a:noFill/>
              <a:ln w="25400" cap="flat" cmpd="sng" algn="ctr">
                <a:solidFill>
                  <a:schemeClr val="tx1"/>
                </a:solidFill>
                <a:round/>
              </a:ln>
              <a:effectLst/>
            </c:spPr>
          </c:errBars>
          <c:xVal>
            <c:numRef>
              <c:f>'VL Max SmO2'!$O$2:$O$3</c:f>
              <c:numCache>
                <c:formatCode>General</c:formatCode>
                <c:ptCount val="2"/>
                <c:pt idx="0">
                  <c:v>26.5</c:v>
                </c:pt>
                <c:pt idx="1">
                  <c:v>76.5</c:v>
                </c:pt>
              </c:numCache>
            </c:numRef>
          </c:xVal>
          <c:yVal>
            <c:numRef>
              <c:f>'VL Max SmO2'!$P$2:$P$3</c:f>
              <c:numCache>
                <c:formatCode>General</c:formatCode>
                <c:ptCount val="2"/>
                <c:pt idx="0">
                  <c:v>79.099999999999994</c:v>
                </c:pt>
                <c:pt idx="1">
                  <c:v>83.42</c:v>
                </c:pt>
              </c:numCache>
            </c:numRef>
          </c:yVal>
          <c:smooth val="0"/>
          <c:extLst>
            <c:ext xmlns:c16="http://schemas.microsoft.com/office/drawing/2014/chart" uri="{C3380CC4-5D6E-409C-BE32-E72D297353CC}">
              <c16:uniqueId val="{00000001-38AB-4F63-8672-4015AB423BDD}"/>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6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Maximum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Max SmO2'!$M$1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Max SmO2'!$N$2:$N$3</c:f>
                <c:numCache>
                  <c:formatCode>General</c:formatCode>
                  <c:ptCount val="2"/>
                  <c:pt idx="0">
                    <c:v>9.0888209723080458</c:v>
                  </c:pt>
                  <c:pt idx="1">
                    <c:v>5.0420729863816929</c:v>
                  </c:pt>
                </c:numCache>
              </c:numRef>
            </c:plus>
            <c:minus>
              <c:numRef>
                <c:f>'VL Max SmO2'!$N$2:$N$3</c:f>
                <c:numCache>
                  <c:formatCode>General</c:formatCode>
                  <c:ptCount val="2"/>
                  <c:pt idx="0">
                    <c:v>9.0888209723080458</c:v>
                  </c:pt>
                  <c:pt idx="1">
                    <c:v>5.0420729863816929</c:v>
                  </c:pt>
                </c:numCache>
              </c:numRef>
            </c:minus>
            <c:spPr>
              <a:noFill/>
              <a:ln w="25400" cap="flat" cmpd="sng" algn="ctr">
                <a:solidFill>
                  <a:schemeClr val="tx1"/>
                </a:solidFill>
                <a:round/>
              </a:ln>
              <a:effectLst/>
            </c:spPr>
          </c:errBars>
          <c:xVal>
            <c:numRef>
              <c:f>'VL Max SmO2'!$L$2:$L$3</c:f>
              <c:numCache>
                <c:formatCode>General</c:formatCode>
                <c:ptCount val="2"/>
                <c:pt idx="0">
                  <c:v>23.5</c:v>
                </c:pt>
                <c:pt idx="1">
                  <c:v>73.5</c:v>
                </c:pt>
              </c:numCache>
            </c:numRef>
          </c:xVal>
          <c:yVal>
            <c:numRef>
              <c:f>'VL Max SmO2'!$M$2:$M$3</c:f>
              <c:numCache>
                <c:formatCode>General</c:formatCode>
                <c:ptCount val="2"/>
                <c:pt idx="0">
                  <c:v>79.739999999999995</c:v>
                </c:pt>
                <c:pt idx="1">
                  <c:v>84.88</c:v>
                </c:pt>
              </c:numCache>
            </c:numRef>
          </c:yVal>
          <c:smooth val="0"/>
          <c:extLst>
            <c:ext xmlns:c16="http://schemas.microsoft.com/office/drawing/2014/chart" uri="{C3380CC4-5D6E-409C-BE32-E72D297353CC}">
              <c16:uniqueId val="{00000000-BB20-4326-B844-22F3A7B63153}"/>
            </c:ext>
          </c:extLst>
        </c:ser>
        <c:ser>
          <c:idx val="1"/>
          <c:order val="1"/>
          <c:tx>
            <c:strRef>
              <c:f>'VL Max SmO2'!$P$1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Max SmO2'!$Q$2:$Q$3</c:f>
                <c:numCache>
                  <c:formatCode>General</c:formatCode>
                  <c:ptCount val="2"/>
                  <c:pt idx="0">
                    <c:v>8.4656167328001963</c:v>
                  </c:pt>
                  <c:pt idx="1">
                    <c:v>8.0151939049116798</c:v>
                  </c:pt>
                </c:numCache>
              </c:numRef>
            </c:plus>
            <c:minus>
              <c:numRef>
                <c:f>'VL Max SmO2'!$Q$2:$Q$3</c:f>
                <c:numCache>
                  <c:formatCode>General</c:formatCode>
                  <c:ptCount val="2"/>
                  <c:pt idx="0">
                    <c:v>8.4656167328001963</c:v>
                  </c:pt>
                  <c:pt idx="1">
                    <c:v>8.0151939049116798</c:v>
                  </c:pt>
                </c:numCache>
              </c:numRef>
            </c:minus>
            <c:spPr>
              <a:noFill/>
              <a:ln w="25400" cap="flat" cmpd="sng" algn="ctr">
                <a:solidFill>
                  <a:schemeClr val="tx1"/>
                </a:solidFill>
                <a:round/>
              </a:ln>
              <a:effectLst/>
            </c:spPr>
          </c:errBars>
          <c:xVal>
            <c:numRef>
              <c:f>'VL Max SmO2'!$O$2:$O$3</c:f>
              <c:numCache>
                <c:formatCode>General</c:formatCode>
                <c:ptCount val="2"/>
                <c:pt idx="0">
                  <c:v>26.5</c:v>
                </c:pt>
                <c:pt idx="1">
                  <c:v>76.5</c:v>
                </c:pt>
              </c:numCache>
            </c:numRef>
          </c:xVal>
          <c:yVal>
            <c:numRef>
              <c:f>'VL Max SmO2'!$P$2:$P$3</c:f>
              <c:numCache>
                <c:formatCode>General</c:formatCode>
                <c:ptCount val="2"/>
                <c:pt idx="0">
                  <c:v>79.099999999999994</c:v>
                </c:pt>
                <c:pt idx="1">
                  <c:v>83.42</c:v>
                </c:pt>
              </c:numCache>
            </c:numRef>
          </c:yVal>
          <c:smooth val="0"/>
          <c:extLst>
            <c:ext xmlns:c16="http://schemas.microsoft.com/office/drawing/2014/chart" uri="{C3380CC4-5D6E-409C-BE32-E72D297353CC}">
              <c16:uniqueId val="{00000001-BB20-4326-B844-22F3A7B63153}"/>
            </c:ext>
          </c:extLst>
        </c:ser>
        <c:ser>
          <c:idx val="2"/>
          <c:order val="2"/>
          <c:tx>
            <c:strRef>
              <c:f>'VL Max SmO2'!$V$1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Max SmO2'!$W$2:$W$3</c:f>
                <c:numCache>
                  <c:formatCode>General</c:formatCode>
                  <c:ptCount val="2"/>
                  <c:pt idx="0">
                    <c:v>5.4732114846809967</c:v>
                  </c:pt>
                  <c:pt idx="1">
                    <c:v>3.7499084237902651</c:v>
                  </c:pt>
                </c:numCache>
              </c:numRef>
            </c:plus>
            <c:minus>
              <c:numRef>
                <c:f>'VL Max SmO2'!$W$2:$W$3</c:f>
                <c:numCache>
                  <c:formatCode>General</c:formatCode>
                  <c:ptCount val="2"/>
                  <c:pt idx="0">
                    <c:v>5.4732114846809967</c:v>
                  </c:pt>
                  <c:pt idx="1">
                    <c:v>3.7499084237902651</c:v>
                  </c:pt>
                </c:numCache>
              </c:numRef>
            </c:minus>
            <c:spPr>
              <a:noFill/>
              <a:ln w="25400" cap="flat" cmpd="sng" algn="ctr">
                <a:solidFill>
                  <a:srgbClr val="0070C0"/>
                </a:solidFill>
                <a:round/>
              </a:ln>
              <a:effectLst/>
            </c:spPr>
          </c:errBars>
          <c:xVal>
            <c:numRef>
              <c:f>'VL Max SmO2'!$U$2:$U$3</c:f>
              <c:numCache>
                <c:formatCode>General</c:formatCode>
                <c:ptCount val="2"/>
                <c:pt idx="0">
                  <c:v>23</c:v>
                </c:pt>
                <c:pt idx="1">
                  <c:v>73</c:v>
                </c:pt>
              </c:numCache>
            </c:numRef>
          </c:xVal>
          <c:yVal>
            <c:numRef>
              <c:f>'VL Max SmO2'!$V$2:$V$3</c:f>
              <c:numCache>
                <c:formatCode>General</c:formatCode>
                <c:ptCount val="2"/>
                <c:pt idx="0">
                  <c:v>82.571428571428569</c:v>
                </c:pt>
                <c:pt idx="1">
                  <c:v>85.178571428571431</c:v>
                </c:pt>
              </c:numCache>
            </c:numRef>
          </c:yVal>
          <c:smooth val="0"/>
          <c:extLst>
            <c:ext xmlns:c16="http://schemas.microsoft.com/office/drawing/2014/chart" uri="{C3380CC4-5D6E-409C-BE32-E72D297353CC}">
              <c16:uniqueId val="{00000002-BB20-4326-B844-22F3A7B63153}"/>
            </c:ext>
          </c:extLst>
        </c:ser>
        <c:ser>
          <c:idx val="3"/>
          <c:order val="3"/>
          <c:tx>
            <c:strRef>
              <c:f>'VL Max SmO2'!$Y$1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Max SmO2'!$Z$2:$Z$3</c:f>
                <c:numCache>
                  <c:formatCode>General</c:formatCode>
                  <c:ptCount val="2"/>
                  <c:pt idx="0">
                    <c:v>11.567391471483344</c:v>
                  </c:pt>
                  <c:pt idx="1">
                    <c:v>6.5153664517047698</c:v>
                  </c:pt>
                </c:numCache>
              </c:numRef>
            </c:plus>
            <c:minus>
              <c:numRef>
                <c:f>'VL Max SmO2'!$Z$2:$Z$3</c:f>
                <c:numCache>
                  <c:formatCode>General</c:formatCode>
                  <c:ptCount val="2"/>
                  <c:pt idx="0">
                    <c:v>11.567391471483344</c:v>
                  </c:pt>
                  <c:pt idx="1">
                    <c:v>6.5153664517047698</c:v>
                  </c:pt>
                </c:numCache>
              </c:numRef>
            </c:minus>
            <c:spPr>
              <a:noFill/>
              <a:ln w="25400" cap="flat" cmpd="sng" algn="ctr">
                <a:solidFill>
                  <a:srgbClr val="7030A0"/>
                </a:solidFill>
                <a:round/>
              </a:ln>
              <a:effectLst/>
            </c:spPr>
          </c:errBars>
          <c:xVal>
            <c:numRef>
              <c:f>'VL Max SmO2'!$X$2:$X$3</c:f>
              <c:numCache>
                <c:formatCode>General</c:formatCode>
                <c:ptCount val="2"/>
                <c:pt idx="0">
                  <c:v>24</c:v>
                </c:pt>
                <c:pt idx="1">
                  <c:v>74</c:v>
                </c:pt>
              </c:numCache>
            </c:numRef>
          </c:xVal>
          <c:yVal>
            <c:numRef>
              <c:f>'VL Max SmO2'!$Y$2:$Y$3</c:f>
              <c:numCache>
                <c:formatCode>General</c:formatCode>
                <c:ptCount val="2"/>
                <c:pt idx="0">
                  <c:v>76.13636363636364</c:v>
                </c:pt>
                <c:pt idx="1">
                  <c:v>84.5</c:v>
                </c:pt>
              </c:numCache>
            </c:numRef>
          </c:yVal>
          <c:smooth val="0"/>
          <c:extLst>
            <c:ext xmlns:c16="http://schemas.microsoft.com/office/drawing/2014/chart" uri="{C3380CC4-5D6E-409C-BE32-E72D297353CC}">
              <c16:uniqueId val="{00000003-BB20-4326-B844-22F3A7B63153}"/>
            </c:ext>
          </c:extLst>
        </c:ser>
        <c:ser>
          <c:idx val="4"/>
          <c:order val="4"/>
          <c:tx>
            <c:strRef>
              <c:f>'VL Max SmO2'!$AB$1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Max SmO2'!$AC$2:$AC$3</c:f>
                <c:numCache>
                  <c:formatCode>General</c:formatCode>
                  <c:ptCount val="2"/>
                  <c:pt idx="0">
                    <c:v>6.7985130888879093</c:v>
                  </c:pt>
                  <c:pt idx="1">
                    <c:v>5.7974037387342712</c:v>
                  </c:pt>
                </c:numCache>
              </c:numRef>
            </c:plus>
            <c:minus>
              <c:numRef>
                <c:f>'VL Max SmO2'!$AC$2:$AC$3</c:f>
                <c:numCache>
                  <c:formatCode>General</c:formatCode>
                  <c:ptCount val="2"/>
                  <c:pt idx="0">
                    <c:v>6.7985130888879093</c:v>
                  </c:pt>
                  <c:pt idx="1">
                    <c:v>5.7974037387342712</c:v>
                  </c:pt>
                </c:numCache>
              </c:numRef>
            </c:minus>
            <c:spPr>
              <a:noFill/>
              <a:ln w="25400" cap="flat" cmpd="sng" algn="ctr">
                <a:solidFill>
                  <a:srgbClr val="0070C0"/>
                </a:solidFill>
                <a:round/>
              </a:ln>
              <a:effectLst/>
            </c:spPr>
          </c:errBars>
          <c:xVal>
            <c:numRef>
              <c:f>'VL Max SmO2'!$AA$2:$AA$3</c:f>
              <c:numCache>
                <c:formatCode>General</c:formatCode>
                <c:ptCount val="2"/>
                <c:pt idx="0">
                  <c:v>26</c:v>
                </c:pt>
                <c:pt idx="1">
                  <c:v>76</c:v>
                </c:pt>
              </c:numCache>
            </c:numRef>
          </c:xVal>
          <c:yVal>
            <c:numRef>
              <c:f>'VL Max SmO2'!$AB$2:$AB$3</c:f>
              <c:numCache>
                <c:formatCode>General</c:formatCode>
                <c:ptCount val="2"/>
                <c:pt idx="0">
                  <c:v>81.714285714285708</c:v>
                </c:pt>
                <c:pt idx="1">
                  <c:v>85.071428571428569</c:v>
                </c:pt>
              </c:numCache>
            </c:numRef>
          </c:yVal>
          <c:smooth val="0"/>
          <c:extLst>
            <c:ext xmlns:c16="http://schemas.microsoft.com/office/drawing/2014/chart" uri="{C3380CC4-5D6E-409C-BE32-E72D297353CC}">
              <c16:uniqueId val="{00000004-BB20-4326-B844-22F3A7B63153}"/>
            </c:ext>
          </c:extLst>
        </c:ser>
        <c:ser>
          <c:idx val="5"/>
          <c:order val="5"/>
          <c:tx>
            <c:strRef>
              <c:f>'VL Max SmO2'!$AE$1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Max SmO2'!$AF$2:$AF$3</c:f>
                <c:numCache>
                  <c:formatCode>General</c:formatCode>
                  <c:ptCount val="2"/>
                  <c:pt idx="0">
                    <c:v>9.4956928034863068</c:v>
                  </c:pt>
                  <c:pt idx="1">
                    <c:v>10.090274345310773</c:v>
                  </c:pt>
                </c:numCache>
              </c:numRef>
            </c:plus>
            <c:minus>
              <c:numRef>
                <c:f>'VL Max SmO2'!$AF$2:$AF$3</c:f>
                <c:numCache>
                  <c:formatCode>General</c:formatCode>
                  <c:ptCount val="2"/>
                  <c:pt idx="0">
                    <c:v>9.4956928034863068</c:v>
                  </c:pt>
                  <c:pt idx="1">
                    <c:v>10.090274345310773</c:v>
                  </c:pt>
                </c:numCache>
              </c:numRef>
            </c:minus>
            <c:spPr>
              <a:noFill/>
              <a:ln w="25400" cap="flat" cmpd="sng" algn="ctr">
                <a:solidFill>
                  <a:srgbClr val="7030A0"/>
                </a:solidFill>
                <a:round/>
              </a:ln>
              <a:effectLst/>
            </c:spPr>
          </c:errBars>
          <c:xVal>
            <c:numRef>
              <c:f>'VL Max SmO2'!$AD$2:$AD$3</c:f>
              <c:numCache>
                <c:formatCode>General</c:formatCode>
                <c:ptCount val="2"/>
                <c:pt idx="0">
                  <c:v>27</c:v>
                </c:pt>
                <c:pt idx="1">
                  <c:v>77</c:v>
                </c:pt>
              </c:numCache>
            </c:numRef>
          </c:xVal>
          <c:yVal>
            <c:numRef>
              <c:f>'VL Max SmO2'!$AE$2:$AE$3</c:f>
              <c:numCache>
                <c:formatCode>General</c:formatCode>
                <c:ptCount val="2"/>
                <c:pt idx="0">
                  <c:v>75.772727272727266</c:v>
                </c:pt>
                <c:pt idx="1">
                  <c:v>81.318181818181813</c:v>
                </c:pt>
              </c:numCache>
            </c:numRef>
          </c:yVal>
          <c:smooth val="0"/>
          <c:extLst>
            <c:ext xmlns:c16="http://schemas.microsoft.com/office/drawing/2014/chart" uri="{C3380CC4-5D6E-409C-BE32-E72D297353CC}">
              <c16:uniqueId val="{00000005-BB20-4326-B844-22F3A7B63153}"/>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Maximum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'Breathing Rate'!$P$1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'Breathing Rate'!$Q$2:$Q$6</c:f>
                <c:numCache>
                  <c:formatCode>General</c:formatCode>
                  <c:ptCount val="5"/>
                  <c:pt idx="0">
                    <c:v>5.2017597415182832</c:v>
                  </c:pt>
                  <c:pt idx="1">
                    <c:v>5.728758115244486</c:v>
                  </c:pt>
                  <c:pt idx="2">
                    <c:v>2.9188999841251766</c:v>
                  </c:pt>
                </c:numCache>
              </c:numRef>
            </c:plus>
            <c:minus>
              <c:numRef>
                <c:f>'Breathing Rate'!$Q$2:$Q$6</c:f>
                <c:numCache>
                  <c:formatCode>General</c:formatCode>
                  <c:ptCount val="5"/>
                  <c:pt idx="0">
                    <c:v>5.2017597415182832</c:v>
                  </c:pt>
                  <c:pt idx="1">
                    <c:v>5.728758115244486</c:v>
                  </c:pt>
                  <c:pt idx="2">
                    <c:v>2.9188999841251766</c:v>
                  </c:pt>
                </c:numCache>
              </c:numRef>
            </c:minus>
            <c:spPr>
              <a:noFill/>
              <a:ln w="25400" cap="flat" cmpd="sng" algn="ctr">
                <a:solidFill>
                  <a:schemeClr val="tx1"/>
                </a:solidFill>
                <a:round/>
              </a:ln>
              <a:effectLst/>
            </c:spPr>
          </c:errBars>
          <c:xVal>
            <c:numRef>
              <c:f>'Breathing Rate'!$O$2:$O$4</c:f>
              <c:numCache>
                <c:formatCode>General</c:formatCode>
                <c:ptCount val="3"/>
                <c:pt idx="0">
                  <c:v>18.5</c:v>
                </c:pt>
                <c:pt idx="1">
                  <c:v>48.5</c:v>
                </c:pt>
                <c:pt idx="2">
                  <c:v>78.5</c:v>
                </c:pt>
              </c:numCache>
            </c:numRef>
          </c:xVal>
          <c:yVal>
            <c:numRef>
              <c:f>'Breathing Rate'!$P$2:$P$4</c:f>
              <c:numCache>
                <c:formatCode>General</c:formatCode>
                <c:ptCount val="3"/>
                <c:pt idx="0">
                  <c:v>20.433397941199999</c:v>
                </c:pt>
                <c:pt idx="1">
                  <c:v>23.756178541999997</c:v>
                </c:pt>
                <c:pt idx="2">
                  <c:v>19.737011396400007</c:v>
                </c:pt>
              </c:numCache>
            </c:numRef>
          </c:yVal>
          <c:smooth val="0"/>
          <c:extLst>
            <c:ext xmlns:c16="http://schemas.microsoft.com/office/drawing/2014/chart" uri="{C3380CC4-5D6E-409C-BE32-E72D297353CC}">
              <c16:uniqueId val="{00000000-E429-4809-8729-E39A29195018}"/>
            </c:ext>
          </c:extLst>
        </c:ser>
        <c:ser>
          <c:idx val="1"/>
          <c:order val="1"/>
          <c:tx>
            <c:strRef>
              <c:f>'Breathing Rate'!$S$1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'Breathing Rate'!$T$2:$T$6</c:f>
                <c:numCache>
                  <c:formatCode>General</c:formatCode>
                  <c:ptCount val="5"/>
                  <c:pt idx="0">
                    <c:v>4.5014614935222719</c:v>
                  </c:pt>
                  <c:pt idx="1">
                    <c:v>5.6561416610264992</c:v>
                  </c:pt>
                  <c:pt idx="2">
                    <c:v>5.8075875392739604</c:v>
                  </c:pt>
                </c:numCache>
              </c:numRef>
            </c:plus>
            <c:minus>
              <c:numRef>
                <c:f>'Breathing Rate'!$T$2:$T$6</c:f>
                <c:numCache>
                  <c:formatCode>General</c:formatCode>
                  <c:ptCount val="5"/>
                  <c:pt idx="0">
                    <c:v>4.5014614935222719</c:v>
                  </c:pt>
                  <c:pt idx="1">
                    <c:v>5.6561416610264992</c:v>
                  </c:pt>
                  <c:pt idx="2">
                    <c:v>5.8075875392739604</c:v>
                  </c:pt>
                </c:numCache>
              </c:numRef>
            </c:minus>
            <c:spPr>
              <a:noFill/>
              <a:ln w="25400" cap="flat" cmpd="sng" algn="ctr">
                <a:solidFill>
                  <a:schemeClr val="tx1"/>
                </a:solidFill>
                <a:round/>
              </a:ln>
              <a:effectLst/>
            </c:spPr>
          </c:errBars>
          <c:xVal>
            <c:numRef>
              <c:f>'Breathing Rate'!$R$2:$R$4</c:f>
              <c:numCache>
                <c:formatCode>General</c:formatCode>
                <c:ptCount val="3"/>
                <c:pt idx="0">
                  <c:v>21.5</c:v>
                </c:pt>
                <c:pt idx="1">
                  <c:v>51.5</c:v>
                </c:pt>
                <c:pt idx="2">
                  <c:v>81.5</c:v>
                </c:pt>
              </c:numCache>
            </c:numRef>
          </c:xVal>
          <c:yVal>
            <c:numRef>
              <c:f>'Breathing Rate'!$S$2:$S$4</c:f>
              <c:numCache>
                <c:formatCode>General</c:formatCode>
                <c:ptCount val="3"/>
                <c:pt idx="0">
                  <c:v>19.4656825496</c:v>
                </c:pt>
                <c:pt idx="1">
                  <c:v>23.982308544799999</c:v>
                </c:pt>
                <c:pt idx="2">
                  <c:v>21.603294006799999</c:v>
                </c:pt>
              </c:numCache>
            </c:numRef>
          </c:yVal>
          <c:smooth val="0"/>
          <c:extLst>
            <c:ext xmlns:c16="http://schemas.microsoft.com/office/drawing/2014/chart" uri="{C3380CC4-5D6E-409C-BE32-E72D297353CC}">
              <c16:uniqueId val="{00000001-E429-4809-8729-E39A2919501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Breathing Rate (bpm)</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'Breathing Rate'!$P$1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'Breathing Rate'!$Q$2:$Q$6</c:f>
                <c:numCache>
                  <c:formatCode>General</c:formatCode>
                  <c:ptCount val="5"/>
                  <c:pt idx="0">
                    <c:v>5.2017597415182832</c:v>
                  </c:pt>
                  <c:pt idx="1">
                    <c:v>5.728758115244486</c:v>
                  </c:pt>
                  <c:pt idx="2">
                    <c:v>2.9188999841251766</c:v>
                  </c:pt>
                </c:numCache>
              </c:numRef>
            </c:plus>
            <c:minus>
              <c:numRef>
                <c:f>'Breathing Rate'!$Q$2:$Q$6</c:f>
                <c:numCache>
                  <c:formatCode>General</c:formatCode>
                  <c:ptCount val="5"/>
                  <c:pt idx="0">
                    <c:v>5.2017597415182832</c:v>
                  </c:pt>
                  <c:pt idx="1">
                    <c:v>5.728758115244486</c:v>
                  </c:pt>
                  <c:pt idx="2">
                    <c:v>2.9188999841251766</c:v>
                  </c:pt>
                </c:numCache>
              </c:numRef>
            </c:minus>
            <c:spPr>
              <a:noFill/>
              <a:ln w="25400" cap="flat" cmpd="sng" algn="ctr">
                <a:solidFill>
                  <a:schemeClr val="tx1"/>
                </a:solidFill>
                <a:round/>
              </a:ln>
              <a:effectLst/>
            </c:spPr>
          </c:errBars>
          <c:xVal>
            <c:numRef>
              <c:f>'Breathing Rate'!$O$2:$O$4</c:f>
              <c:numCache>
                <c:formatCode>General</c:formatCode>
                <c:ptCount val="3"/>
                <c:pt idx="0">
                  <c:v>18.5</c:v>
                </c:pt>
                <c:pt idx="1">
                  <c:v>48.5</c:v>
                </c:pt>
                <c:pt idx="2">
                  <c:v>78.5</c:v>
                </c:pt>
              </c:numCache>
            </c:numRef>
          </c:xVal>
          <c:yVal>
            <c:numRef>
              <c:f>'Breathing Rate'!$P$2:$P$4</c:f>
              <c:numCache>
                <c:formatCode>General</c:formatCode>
                <c:ptCount val="3"/>
                <c:pt idx="0">
                  <c:v>20.433397941199999</c:v>
                </c:pt>
                <c:pt idx="1">
                  <c:v>23.756178541999997</c:v>
                </c:pt>
                <c:pt idx="2">
                  <c:v>19.737011396400007</c:v>
                </c:pt>
              </c:numCache>
            </c:numRef>
          </c:yVal>
          <c:smooth val="0"/>
          <c:extLst>
            <c:ext xmlns:c16="http://schemas.microsoft.com/office/drawing/2014/chart" uri="{C3380CC4-5D6E-409C-BE32-E72D297353CC}">
              <c16:uniqueId val="{00000000-2334-4887-B814-87B820DC82EF}"/>
            </c:ext>
          </c:extLst>
        </c:ser>
        <c:ser>
          <c:idx val="1"/>
          <c:order val="1"/>
          <c:tx>
            <c:strRef>
              <c:f>'Breathing Rate'!$S$1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'Breathing Rate'!$T$2:$T$6</c:f>
                <c:numCache>
                  <c:formatCode>General</c:formatCode>
                  <c:ptCount val="5"/>
                  <c:pt idx="0">
                    <c:v>4.5014614935222719</c:v>
                  </c:pt>
                  <c:pt idx="1">
                    <c:v>5.6561416610264992</c:v>
                  </c:pt>
                  <c:pt idx="2">
                    <c:v>5.8075875392739604</c:v>
                  </c:pt>
                </c:numCache>
              </c:numRef>
            </c:plus>
            <c:minus>
              <c:numRef>
                <c:f>'Breathing Rate'!$T$2:$T$6</c:f>
                <c:numCache>
                  <c:formatCode>General</c:formatCode>
                  <c:ptCount val="5"/>
                  <c:pt idx="0">
                    <c:v>4.5014614935222719</c:v>
                  </c:pt>
                  <c:pt idx="1">
                    <c:v>5.6561416610264992</c:v>
                  </c:pt>
                  <c:pt idx="2">
                    <c:v>5.8075875392739604</c:v>
                  </c:pt>
                </c:numCache>
              </c:numRef>
            </c:minus>
            <c:spPr>
              <a:noFill/>
              <a:ln w="25400" cap="flat" cmpd="sng" algn="ctr">
                <a:solidFill>
                  <a:schemeClr val="tx1"/>
                </a:solidFill>
                <a:round/>
              </a:ln>
              <a:effectLst/>
            </c:spPr>
          </c:errBars>
          <c:xVal>
            <c:numRef>
              <c:f>'Breathing Rate'!$R$2:$R$4</c:f>
              <c:numCache>
                <c:formatCode>General</c:formatCode>
                <c:ptCount val="3"/>
                <c:pt idx="0">
                  <c:v>21.5</c:v>
                </c:pt>
                <c:pt idx="1">
                  <c:v>51.5</c:v>
                </c:pt>
                <c:pt idx="2">
                  <c:v>81.5</c:v>
                </c:pt>
              </c:numCache>
            </c:numRef>
          </c:xVal>
          <c:yVal>
            <c:numRef>
              <c:f>'Breathing Rate'!$S$2:$S$4</c:f>
              <c:numCache>
                <c:formatCode>General</c:formatCode>
                <c:ptCount val="3"/>
                <c:pt idx="0">
                  <c:v>19.4656825496</c:v>
                </c:pt>
                <c:pt idx="1">
                  <c:v>23.982308544799999</c:v>
                </c:pt>
                <c:pt idx="2">
                  <c:v>21.603294006799999</c:v>
                </c:pt>
              </c:numCache>
            </c:numRef>
          </c:yVal>
          <c:smooth val="0"/>
          <c:extLst>
            <c:ext xmlns:c16="http://schemas.microsoft.com/office/drawing/2014/chart" uri="{C3380CC4-5D6E-409C-BE32-E72D297353CC}">
              <c16:uniqueId val="{00000001-2334-4887-B814-87B820DC82EF}"/>
            </c:ext>
          </c:extLst>
        </c:ser>
        <c:ser>
          <c:idx val="2"/>
          <c:order val="2"/>
          <c:tx>
            <c:strRef>
              <c:f>'Breathing Rate'!$Y$1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'Breathing Rate'!$Z$2:$Z$6</c:f>
                <c:numCache>
                  <c:formatCode>General</c:formatCode>
                  <c:ptCount val="5"/>
                  <c:pt idx="0">
                    <c:v>6.2263726970443134</c:v>
                  </c:pt>
                  <c:pt idx="1">
                    <c:v>6.5936749301614697</c:v>
                  </c:pt>
                  <c:pt idx="2">
                    <c:v>3.3621048038170582</c:v>
                  </c:pt>
                </c:numCache>
              </c:numRef>
            </c:plus>
            <c:minus>
              <c:numRef>
                <c:f>'Breathing Rate'!$Z$2:$Z$6</c:f>
                <c:numCache>
                  <c:formatCode>General</c:formatCode>
                  <c:ptCount val="5"/>
                  <c:pt idx="0">
                    <c:v>6.2263726970443134</c:v>
                  </c:pt>
                  <c:pt idx="1">
                    <c:v>6.5936749301614697</c:v>
                  </c:pt>
                  <c:pt idx="2">
                    <c:v>3.3621048038170582</c:v>
                  </c:pt>
                </c:numCache>
              </c:numRef>
            </c:minus>
            <c:spPr>
              <a:noFill/>
              <a:ln w="25400" cap="flat" cmpd="sng" algn="ctr">
                <a:solidFill>
                  <a:srgbClr val="0070C0"/>
                </a:solidFill>
                <a:round/>
              </a:ln>
              <a:effectLst/>
            </c:spPr>
          </c:errBars>
          <c:xVal>
            <c:numRef>
              <c:f>'Breathing Rate'!$X$2:$X$4</c:f>
              <c:numCache>
                <c:formatCode>General</c:formatCode>
                <c:ptCount val="3"/>
                <c:pt idx="0">
                  <c:v>18</c:v>
                </c:pt>
                <c:pt idx="1">
                  <c:v>48</c:v>
                </c:pt>
                <c:pt idx="2">
                  <c:v>78</c:v>
                </c:pt>
              </c:numCache>
            </c:numRef>
          </c:xVal>
          <c:yVal>
            <c:numRef>
              <c:f>'Breathing Rate'!$Y$2:$Y$4</c:f>
              <c:numCache>
                <c:formatCode>General</c:formatCode>
                <c:ptCount val="3"/>
                <c:pt idx="0">
                  <c:v>21.795247175000004</c:v>
                </c:pt>
                <c:pt idx="1">
                  <c:v>25.369301825714285</c:v>
                </c:pt>
                <c:pt idx="2">
                  <c:v>20.014605732142861</c:v>
                </c:pt>
              </c:numCache>
            </c:numRef>
          </c:yVal>
          <c:smooth val="0"/>
          <c:extLst>
            <c:ext xmlns:c16="http://schemas.microsoft.com/office/drawing/2014/chart" uri="{C3380CC4-5D6E-409C-BE32-E72D297353CC}">
              <c16:uniqueId val="{00000002-2334-4887-B814-87B820DC82EF}"/>
            </c:ext>
          </c:extLst>
        </c:ser>
        <c:ser>
          <c:idx val="3"/>
          <c:order val="3"/>
          <c:tx>
            <c:strRef>
              <c:f>'Breathing Rate'!$AB$1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'Breathing Rate'!$AC$2:$AC$6</c:f>
                <c:numCache>
                  <c:formatCode>General</c:formatCode>
                  <c:ptCount val="5"/>
                  <c:pt idx="0">
                    <c:v>2.939522488650308</c:v>
                  </c:pt>
                  <c:pt idx="1">
                    <c:v>3.7370672571388184</c:v>
                  </c:pt>
                  <c:pt idx="2">
                    <c:v>2.346888419408252</c:v>
                  </c:pt>
                </c:numCache>
              </c:numRef>
            </c:plus>
            <c:minus>
              <c:numRef>
                <c:f>'Breathing Rate'!$AC$2:$AC$6</c:f>
                <c:numCache>
                  <c:formatCode>General</c:formatCode>
                  <c:ptCount val="5"/>
                  <c:pt idx="0">
                    <c:v>2.939522488650308</c:v>
                  </c:pt>
                  <c:pt idx="1">
                    <c:v>3.7370672571388184</c:v>
                  </c:pt>
                  <c:pt idx="2">
                    <c:v>2.346888419408252</c:v>
                  </c:pt>
                </c:numCache>
              </c:numRef>
            </c:minus>
            <c:spPr>
              <a:noFill/>
              <a:ln w="25400" cap="flat" cmpd="sng" algn="ctr">
                <a:solidFill>
                  <a:srgbClr val="7030A0"/>
                </a:solidFill>
                <a:round/>
              </a:ln>
              <a:effectLst/>
            </c:spPr>
          </c:errBars>
          <c:xVal>
            <c:numRef>
              <c:f>'Breathing Rate'!$AA$2:$AA$4</c:f>
              <c:numCache>
                <c:formatCode>General</c:formatCode>
                <c:ptCount val="3"/>
                <c:pt idx="0">
                  <c:v>19</c:v>
                </c:pt>
                <c:pt idx="1">
                  <c:v>49</c:v>
                </c:pt>
                <c:pt idx="2">
                  <c:v>79</c:v>
                </c:pt>
              </c:numCache>
            </c:numRef>
          </c:xVal>
          <c:yVal>
            <c:numRef>
              <c:f>'Breathing Rate'!$AB$2:$AB$4</c:f>
              <c:numCache>
                <c:formatCode>General</c:formatCode>
                <c:ptCount val="3"/>
                <c:pt idx="0">
                  <c:v>18.700135279999998</c:v>
                </c:pt>
                <c:pt idx="1">
                  <c:v>21.703112544545455</c:v>
                </c:pt>
                <c:pt idx="2">
                  <c:v>19.383709514545455</c:v>
                </c:pt>
              </c:numCache>
            </c:numRef>
          </c:yVal>
          <c:smooth val="0"/>
          <c:extLst>
            <c:ext xmlns:c16="http://schemas.microsoft.com/office/drawing/2014/chart" uri="{C3380CC4-5D6E-409C-BE32-E72D297353CC}">
              <c16:uniqueId val="{00000003-2334-4887-B814-87B820DC82EF}"/>
            </c:ext>
          </c:extLst>
        </c:ser>
        <c:ser>
          <c:idx val="4"/>
          <c:order val="4"/>
          <c:tx>
            <c:strRef>
              <c:f>'Breathing Rate'!$AE$1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'Breathing Rate'!$AF$2:$AF$6</c:f>
                <c:numCache>
                  <c:formatCode>General</c:formatCode>
                  <c:ptCount val="5"/>
                  <c:pt idx="0">
                    <c:v>5.3774586729067808</c:v>
                  </c:pt>
                  <c:pt idx="1">
                    <c:v>6.7880253342106975</c:v>
                  </c:pt>
                  <c:pt idx="2">
                    <c:v>7.2249674162577397</c:v>
                  </c:pt>
                </c:numCache>
              </c:numRef>
            </c:plus>
            <c:minus>
              <c:numRef>
                <c:f>'Breathing Rate'!$AF$2:$AF$6</c:f>
                <c:numCache>
                  <c:formatCode>General</c:formatCode>
                  <c:ptCount val="5"/>
                  <c:pt idx="0">
                    <c:v>5.3774586729067808</c:v>
                  </c:pt>
                  <c:pt idx="1">
                    <c:v>6.7880253342106975</c:v>
                  </c:pt>
                  <c:pt idx="2">
                    <c:v>7.2249674162577397</c:v>
                  </c:pt>
                </c:numCache>
              </c:numRef>
            </c:minus>
            <c:spPr>
              <a:noFill/>
              <a:ln w="25400" cap="flat" cmpd="sng" algn="ctr">
                <a:solidFill>
                  <a:srgbClr val="0070C0"/>
                </a:solidFill>
                <a:round/>
              </a:ln>
              <a:effectLst/>
            </c:spPr>
          </c:errBars>
          <c:xVal>
            <c:numRef>
              <c:f>'Breathing Rate'!$AD$2:$AD$4</c:f>
              <c:numCache>
                <c:formatCode>General</c:formatCode>
                <c:ptCount val="3"/>
                <c:pt idx="0">
                  <c:v>21</c:v>
                </c:pt>
                <c:pt idx="1">
                  <c:v>51</c:v>
                </c:pt>
                <c:pt idx="2">
                  <c:v>81</c:v>
                </c:pt>
              </c:numCache>
            </c:numRef>
          </c:xVal>
          <c:yVal>
            <c:numRef>
              <c:f>'Breathing Rate'!$AE$2:$AE$4</c:f>
              <c:numCache>
                <c:formatCode>General</c:formatCode>
                <c:ptCount val="3"/>
                <c:pt idx="0">
                  <c:v>20.766068639285713</c:v>
                </c:pt>
                <c:pt idx="1">
                  <c:v>25.327832491428573</c:v>
                </c:pt>
                <c:pt idx="2">
                  <c:v>23.185933285714288</c:v>
                </c:pt>
              </c:numCache>
            </c:numRef>
          </c:yVal>
          <c:smooth val="0"/>
          <c:extLst>
            <c:ext xmlns:c16="http://schemas.microsoft.com/office/drawing/2014/chart" uri="{C3380CC4-5D6E-409C-BE32-E72D297353CC}">
              <c16:uniqueId val="{00000004-2334-4887-B814-87B820DC82EF}"/>
            </c:ext>
          </c:extLst>
        </c:ser>
        <c:ser>
          <c:idx val="5"/>
          <c:order val="5"/>
          <c:tx>
            <c:strRef>
              <c:f>'Breathing Rate'!$AH$1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'Breathing Rate'!$AI$2:$AI$6</c:f>
                <c:numCache>
                  <c:formatCode>General</c:formatCode>
                  <c:ptCount val="5"/>
                  <c:pt idx="0">
                    <c:v>2.3788496921164759</c:v>
                  </c:pt>
                  <c:pt idx="1">
                    <c:v>3.3346220234270123</c:v>
                  </c:pt>
                  <c:pt idx="2">
                    <c:v>2.2621947362287056</c:v>
                  </c:pt>
                </c:numCache>
              </c:numRef>
            </c:plus>
            <c:minus>
              <c:numRef>
                <c:f>'Breathing Rate'!$AI$2:$AI$6</c:f>
                <c:numCache>
                  <c:formatCode>General</c:formatCode>
                  <c:ptCount val="5"/>
                  <c:pt idx="0">
                    <c:v>2.3788496921164759</c:v>
                  </c:pt>
                  <c:pt idx="1">
                    <c:v>3.3346220234270123</c:v>
                  </c:pt>
                  <c:pt idx="2">
                    <c:v>2.2621947362287056</c:v>
                  </c:pt>
                </c:numCache>
              </c:numRef>
            </c:minus>
            <c:spPr>
              <a:noFill/>
              <a:ln w="25400" cap="flat" cmpd="sng" algn="ctr">
                <a:solidFill>
                  <a:srgbClr val="7030A0"/>
                </a:solidFill>
                <a:round/>
              </a:ln>
              <a:effectLst/>
            </c:spPr>
          </c:errBars>
          <c:xVal>
            <c:numRef>
              <c:f>'Breathing Rate'!$AG$2:$AG$4</c:f>
              <c:numCache>
                <c:formatCode>General</c:formatCode>
                <c:ptCount val="3"/>
                <c:pt idx="0">
                  <c:v>22</c:v>
                </c:pt>
                <c:pt idx="1">
                  <c:v>52</c:v>
                </c:pt>
                <c:pt idx="2">
                  <c:v>82</c:v>
                </c:pt>
              </c:numCache>
            </c:numRef>
          </c:xVal>
          <c:yVal>
            <c:numRef>
              <c:f>'Breathing Rate'!$AH$2:$AH$4</c:f>
              <c:numCache>
                <c:formatCode>General</c:formatCode>
                <c:ptCount val="3"/>
                <c:pt idx="0">
                  <c:v>17.81064570818182</c:v>
                </c:pt>
                <c:pt idx="1">
                  <c:v>22.269823521818182</c:v>
                </c:pt>
                <c:pt idx="2">
                  <c:v>19.589025833636367</c:v>
                </c:pt>
              </c:numCache>
            </c:numRef>
          </c:yVal>
          <c:smooth val="0"/>
          <c:extLst>
            <c:ext xmlns:c16="http://schemas.microsoft.com/office/drawing/2014/chart" uri="{C3380CC4-5D6E-409C-BE32-E72D297353CC}">
              <c16:uniqueId val="{00000005-2334-4887-B814-87B820DC82EF}"/>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35"/>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Breathing Rate (bpm)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majorUnit val="5"/>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'Heart Rate'!$P$1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'Heart Rate'!$Q$2:$Q$6</c:f>
                <c:numCache>
                  <c:formatCode>General</c:formatCode>
                  <c:ptCount val="5"/>
                  <c:pt idx="0">
                    <c:v>12.591516838004722</c:v>
                  </c:pt>
                  <c:pt idx="1">
                    <c:v>12.636850873536488</c:v>
                  </c:pt>
                  <c:pt idx="2">
                    <c:v>11.875776776976819</c:v>
                  </c:pt>
                </c:numCache>
              </c:numRef>
            </c:plus>
            <c:minus>
              <c:numRef>
                <c:f>'Heart Rate'!$Q$2:$Q$6</c:f>
                <c:numCache>
                  <c:formatCode>General</c:formatCode>
                  <c:ptCount val="5"/>
                  <c:pt idx="0">
                    <c:v>12.591516838004722</c:v>
                  </c:pt>
                  <c:pt idx="1">
                    <c:v>12.636850873536488</c:v>
                  </c:pt>
                  <c:pt idx="2">
                    <c:v>11.875776776976819</c:v>
                  </c:pt>
                </c:numCache>
              </c:numRef>
            </c:minus>
            <c:spPr>
              <a:noFill/>
              <a:ln w="25400" cap="flat" cmpd="sng" algn="ctr">
                <a:solidFill>
                  <a:schemeClr val="tx1"/>
                </a:solidFill>
                <a:round/>
              </a:ln>
              <a:effectLst/>
            </c:spPr>
          </c:errBars>
          <c:xVal>
            <c:numRef>
              <c:f>'Heart Rate'!$O$2:$O$4</c:f>
              <c:numCache>
                <c:formatCode>General</c:formatCode>
                <c:ptCount val="3"/>
                <c:pt idx="0">
                  <c:v>18.5</c:v>
                </c:pt>
                <c:pt idx="1">
                  <c:v>48.5</c:v>
                </c:pt>
                <c:pt idx="2">
                  <c:v>78.5</c:v>
                </c:pt>
              </c:numCache>
            </c:numRef>
          </c:xVal>
          <c:yVal>
            <c:numRef>
              <c:f>'Heart Rate'!$P$2:$P$4</c:f>
              <c:numCache>
                <c:formatCode>General</c:formatCode>
                <c:ptCount val="3"/>
                <c:pt idx="0">
                  <c:v>71.33333333440001</c:v>
                </c:pt>
                <c:pt idx="1">
                  <c:v>95.76</c:v>
                </c:pt>
                <c:pt idx="2">
                  <c:v>92.053333331600001</c:v>
                </c:pt>
              </c:numCache>
            </c:numRef>
          </c:yVal>
          <c:smooth val="0"/>
          <c:extLst>
            <c:ext xmlns:c16="http://schemas.microsoft.com/office/drawing/2014/chart" uri="{C3380CC4-5D6E-409C-BE32-E72D297353CC}">
              <c16:uniqueId val="{00000000-0F37-4A27-B50A-2354F2DE7E91}"/>
            </c:ext>
          </c:extLst>
        </c:ser>
        <c:ser>
          <c:idx val="1"/>
          <c:order val="1"/>
          <c:tx>
            <c:strRef>
              <c:f>'Heart Rate'!$S$1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'Heart Rate'!$T$2:$T$6</c:f>
                <c:numCache>
                  <c:formatCode>General</c:formatCode>
                  <c:ptCount val="5"/>
                  <c:pt idx="0">
                    <c:v>12.302333412599342</c:v>
                  </c:pt>
                  <c:pt idx="1">
                    <c:v>15.22519841140555</c:v>
                  </c:pt>
                  <c:pt idx="2">
                    <c:v>14.100827396263684</c:v>
                  </c:pt>
                </c:numCache>
              </c:numRef>
            </c:plus>
            <c:minus>
              <c:numRef>
                <c:f>'Heart Rate'!$T$2:$T$6</c:f>
                <c:numCache>
                  <c:formatCode>General</c:formatCode>
                  <c:ptCount val="5"/>
                  <c:pt idx="0">
                    <c:v>12.302333412599342</c:v>
                  </c:pt>
                  <c:pt idx="1">
                    <c:v>15.22519841140555</c:v>
                  </c:pt>
                  <c:pt idx="2">
                    <c:v>14.100827396263684</c:v>
                  </c:pt>
                </c:numCache>
              </c:numRef>
            </c:minus>
            <c:spPr>
              <a:noFill/>
              <a:ln w="25400" cap="flat" cmpd="sng" algn="ctr">
                <a:solidFill>
                  <a:schemeClr val="tx1"/>
                </a:solidFill>
                <a:round/>
              </a:ln>
              <a:effectLst/>
            </c:spPr>
          </c:errBars>
          <c:xVal>
            <c:numRef>
              <c:f>'Heart Rate'!$R$2:$R$4</c:f>
              <c:numCache>
                <c:formatCode>General</c:formatCode>
                <c:ptCount val="3"/>
                <c:pt idx="0">
                  <c:v>21.5</c:v>
                </c:pt>
                <c:pt idx="1">
                  <c:v>51.5</c:v>
                </c:pt>
                <c:pt idx="2">
                  <c:v>81.5</c:v>
                </c:pt>
              </c:numCache>
            </c:numRef>
          </c:xVal>
          <c:yVal>
            <c:numRef>
              <c:f>'Heart Rate'!$S$2:$S$4</c:f>
              <c:numCache>
                <c:formatCode>General</c:formatCode>
                <c:ptCount val="3"/>
                <c:pt idx="0">
                  <c:v>69.426666666000003</c:v>
                </c:pt>
                <c:pt idx="1">
                  <c:v>93.16</c:v>
                </c:pt>
                <c:pt idx="2">
                  <c:v>88.199999999200003</c:v>
                </c:pt>
              </c:numCache>
            </c:numRef>
          </c:yVal>
          <c:smooth val="0"/>
          <c:extLst>
            <c:ext xmlns:c16="http://schemas.microsoft.com/office/drawing/2014/chart" uri="{C3380CC4-5D6E-409C-BE32-E72D297353CC}">
              <c16:uniqueId val="{00000001-0F37-4A27-B50A-2354F2DE7E91}"/>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Heart Rate (BPM)</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Slope 1'!$M$1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Slope 1'!$N$2:$N$3</c:f>
                <c:numCache>
                  <c:formatCode>General</c:formatCode>
                  <c:ptCount val="2"/>
                  <c:pt idx="0">
                    <c:v>0.10799134454853479</c:v>
                  </c:pt>
                  <c:pt idx="1">
                    <c:v>0.27398607155499427</c:v>
                  </c:pt>
                </c:numCache>
              </c:numRef>
            </c:plus>
            <c:minus>
              <c:numRef>
                <c:f>'VL Slope 1'!$N$2:$N$3</c:f>
                <c:numCache>
                  <c:formatCode>General</c:formatCode>
                  <c:ptCount val="2"/>
                  <c:pt idx="0">
                    <c:v>0.10799134454853479</c:v>
                  </c:pt>
                  <c:pt idx="1">
                    <c:v>0.27398607155499427</c:v>
                  </c:pt>
                </c:numCache>
              </c:numRef>
            </c:minus>
            <c:spPr>
              <a:noFill/>
              <a:ln w="25400" cap="flat" cmpd="sng" algn="ctr">
                <a:solidFill>
                  <a:schemeClr val="tx1"/>
                </a:solidFill>
                <a:round/>
              </a:ln>
              <a:effectLst/>
            </c:spPr>
          </c:errBars>
          <c:xVal>
            <c:numRef>
              <c:f>'VL Slope 1'!$L$2:$L$3</c:f>
              <c:numCache>
                <c:formatCode>General</c:formatCode>
                <c:ptCount val="2"/>
                <c:pt idx="0">
                  <c:v>23.5</c:v>
                </c:pt>
                <c:pt idx="1">
                  <c:v>73.5</c:v>
                </c:pt>
              </c:numCache>
            </c:numRef>
          </c:xVal>
          <c:yVal>
            <c:numRef>
              <c:f>'VL Slope 1'!$M$2:$M$3</c:f>
              <c:numCache>
                <c:formatCode>General</c:formatCode>
                <c:ptCount val="2"/>
                <c:pt idx="0">
                  <c:v>-0.32185983312000005</c:v>
                </c:pt>
                <c:pt idx="1">
                  <c:v>-0.54778571428000011</c:v>
                </c:pt>
              </c:numCache>
            </c:numRef>
          </c:yVal>
          <c:smooth val="0"/>
          <c:extLst>
            <c:ext xmlns:c16="http://schemas.microsoft.com/office/drawing/2014/chart" uri="{C3380CC4-5D6E-409C-BE32-E72D297353CC}">
              <c16:uniqueId val="{00000000-3A68-414A-B489-EABA6042E23C}"/>
            </c:ext>
          </c:extLst>
        </c:ser>
        <c:ser>
          <c:idx val="1"/>
          <c:order val="1"/>
          <c:tx>
            <c:strRef>
              <c:f>'VL Slope 1'!$P$1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Slope 1'!$Q$2:$Q$3</c:f>
                <c:numCache>
                  <c:formatCode>General</c:formatCode>
                  <c:ptCount val="2"/>
                  <c:pt idx="0">
                    <c:v>0.10646630191421616</c:v>
                  </c:pt>
                  <c:pt idx="1">
                    <c:v>0.20266849150545621</c:v>
                  </c:pt>
                </c:numCache>
              </c:numRef>
            </c:plus>
            <c:minus>
              <c:numRef>
                <c:f>'VL Slope 1'!$Q$2:$Q$3</c:f>
                <c:numCache>
                  <c:formatCode>General</c:formatCode>
                  <c:ptCount val="2"/>
                  <c:pt idx="0">
                    <c:v>0.10646630191421616</c:v>
                  </c:pt>
                  <c:pt idx="1">
                    <c:v>0.20266849150545621</c:v>
                  </c:pt>
                </c:numCache>
              </c:numRef>
            </c:minus>
            <c:spPr>
              <a:noFill/>
              <a:ln w="25400" cap="flat" cmpd="sng" algn="ctr">
                <a:solidFill>
                  <a:schemeClr val="tx1"/>
                </a:solidFill>
                <a:round/>
              </a:ln>
              <a:effectLst/>
            </c:spPr>
          </c:errBars>
          <c:xVal>
            <c:numRef>
              <c:f>'VL Slope 1'!$O$2:$O$3</c:f>
              <c:numCache>
                <c:formatCode>General</c:formatCode>
                <c:ptCount val="2"/>
                <c:pt idx="0">
                  <c:v>26.5</c:v>
                </c:pt>
                <c:pt idx="1">
                  <c:v>76.5</c:v>
                </c:pt>
              </c:numCache>
            </c:numRef>
          </c:xVal>
          <c:yVal>
            <c:numRef>
              <c:f>'VL Slope 1'!$P$2:$P$3</c:f>
              <c:numCache>
                <c:formatCode>General</c:formatCode>
                <c:ptCount val="2"/>
                <c:pt idx="0">
                  <c:v>-0.31139038172</c:v>
                </c:pt>
                <c:pt idx="1">
                  <c:v>-0.56535478396000005</c:v>
                </c:pt>
              </c:numCache>
            </c:numRef>
          </c:yVal>
          <c:smooth val="0"/>
          <c:extLst>
            <c:ext xmlns:c16="http://schemas.microsoft.com/office/drawing/2014/chart" uri="{C3380CC4-5D6E-409C-BE32-E72D297353CC}">
              <c16:uniqueId val="{00000001-3A68-414A-B489-EABA6042E23C}"/>
            </c:ext>
          </c:extLst>
        </c:ser>
        <c:ser>
          <c:idx val="2"/>
          <c:order val="2"/>
          <c:tx>
            <c:strRef>
              <c:f>'VL Slope 1'!$V$1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Slope 1'!$W$2:$W$3</c:f>
                <c:numCache>
                  <c:formatCode>General</c:formatCode>
                  <c:ptCount val="2"/>
                  <c:pt idx="0">
                    <c:v>0.10394461280023953</c:v>
                  </c:pt>
                  <c:pt idx="1">
                    <c:v>0.27819329903665307</c:v>
                  </c:pt>
                </c:numCache>
              </c:numRef>
            </c:plus>
            <c:minus>
              <c:numRef>
                <c:f>'VL Slope 1'!$W$2:$W$3</c:f>
                <c:numCache>
                  <c:formatCode>General</c:formatCode>
                  <c:ptCount val="2"/>
                  <c:pt idx="0">
                    <c:v>0.10394461280023953</c:v>
                  </c:pt>
                  <c:pt idx="1">
                    <c:v>0.27819329903665307</c:v>
                  </c:pt>
                </c:numCache>
              </c:numRef>
            </c:minus>
            <c:spPr>
              <a:noFill/>
              <a:ln w="25400" cap="flat" cmpd="sng" algn="ctr">
                <a:solidFill>
                  <a:srgbClr val="0070C0"/>
                </a:solidFill>
                <a:round/>
              </a:ln>
              <a:effectLst/>
            </c:spPr>
          </c:errBars>
          <c:xVal>
            <c:numRef>
              <c:f>'VL Slope 1'!$U$2:$U$3</c:f>
              <c:numCache>
                <c:formatCode>General</c:formatCode>
                <c:ptCount val="2"/>
                <c:pt idx="0">
                  <c:v>23</c:v>
                </c:pt>
                <c:pt idx="1">
                  <c:v>73</c:v>
                </c:pt>
              </c:numCache>
            </c:numRef>
          </c:xVal>
          <c:yVal>
            <c:numRef>
              <c:f>'VL Slope 1'!$V$2:$V$3</c:f>
              <c:numCache>
                <c:formatCode>General</c:formatCode>
                <c:ptCount val="2"/>
                <c:pt idx="0">
                  <c:v>-0.36096938778571436</c:v>
                </c:pt>
                <c:pt idx="1">
                  <c:v>-0.67474489799999993</c:v>
                </c:pt>
              </c:numCache>
            </c:numRef>
          </c:yVal>
          <c:smooth val="0"/>
          <c:extLst>
            <c:ext xmlns:c16="http://schemas.microsoft.com/office/drawing/2014/chart" uri="{C3380CC4-5D6E-409C-BE32-E72D297353CC}">
              <c16:uniqueId val="{00000002-3A68-414A-B489-EABA6042E23C}"/>
            </c:ext>
          </c:extLst>
        </c:ser>
        <c:ser>
          <c:idx val="3"/>
          <c:order val="3"/>
          <c:tx>
            <c:strRef>
              <c:f>'VL Slope 1'!$Y$1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Slope 1'!$Z$2:$Z$3</c:f>
                <c:numCache>
                  <c:formatCode>General</c:formatCode>
                  <c:ptCount val="2"/>
                  <c:pt idx="0">
                    <c:v>9.5270734147175906E-2</c:v>
                  </c:pt>
                  <c:pt idx="1">
                    <c:v>0.16813254556210661</c:v>
                  </c:pt>
                </c:numCache>
              </c:numRef>
            </c:plus>
            <c:minus>
              <c:numRef>
                <c:f>'VL Slope 1'!$Z$2:$Z$3</c:f>
                <c:numCache>
                  <c:formatCode>General</c:formatCode>
                  <c:ptCount val="2"/>
                  <c:pt idx="0">
                    <c:v>9.5270734147175906E-2</c:v>
                  </c:pt>
                  <c:pt idx="1">
                    <c:v>0.16813254556210661</c:v>
                  </c:pt>
                </c:numCache>
              </c:numRef>
            </c:minus>
            <c:spPr>
              <a:noFill/>
              <a:ln w="25400" cap="flat" cmpd="sng" algn="ctr">
                <a:solidFill>
                  <a:srgbClr val="7030A0"/>
                </a:solidFill>
                <a:round/>
              </a:ln>
              <a:effectLst/>
            </c:spPr>
          </c:errBars>
          <c:xVal>
            <c:numRef>
              <c:f>'VL Slope 1'!$X$2:$X$3</c:f>
              <c:numCache>
                <c:formatCode>General</c:formatCode>
                <c:ptCount val="2"/>
                <c:pt idx="0">
                  <c:v>24</c:v>
                </c:pt>
                <c:pt idx="1">
                  <c:v>74</c:v>
                </c:pt>
              </c:numCache>
            </c:numRef>
          </c:xVal>
          <c:yVal>
            <c:numRef>
              <c:f>'VL Slope 1'!$Y$2:$Y$3</c:f>
              <c:numCache>
                <c:formatCode>General</c:formatCode>
                <c:ptCount val="2"/>
                <c:pt idx="0">
                  <c:v>-0.27208403627272726</c:v>
                </c:pt>
                <c:pt idx="1">
                  <c:v>-0.38620129863636365</c:v>
                </c:pt>
              </c:numCache>
            </c:numRef>
          </c:yVal>
          <c:smooth val="0"/>
          <c:extLst>
            <c:ext xmlns:c16="http://schemas.microsoft.com/office/drawing/2014/chart" uri="{C3380CC4-5D6E-409C-BE32-E72D297353CC}">
              <c16:uniqueId val="{00000003-3A68-414A-B489-EABA6042E23C}"/>
            </c:ext>
          </c:extLst>
        </c:ser>
        <c:ser>
          <c:idx val="4"/>
          <c:order val="4"/>
          <c:tx>
            <c:strRef>
              <c:f>'VL Slope 1'!$AB$1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Slope 1'!$AC$2:$AC$3</c:f>
                <c:numCache>
                  <c:formatCode>General</c:formatCode>
                  <c:ptCount val="2"/>
                  <c:pt idx="0">
                    <c:v>7.2954174624440926E-2</c:v>
                  </c:pt>
                  <c:pt idx="1">
                    <c:v>0.16350174053163347</c:v>
                  </c:pt>
                </c:numCache>
              </c:numRef>
            </c:plus>
            <c:minus>
              <c:numRef>
                <c:f>'VL Slope 1'!$AC$2:$AC$3</c:f>
                <c:numCache>
                  <c:formatCode>General</c:formatCode>
                  <c:ptCount val="2"/>
                  <c:pt idx="0">
                    <c:v>7.2954174624440926E-2</c:v>
                  </c:pt>
                  <c:pt idx="1">
                    <c:v>0.16350174053163347</c:v>
                  </c:pt>
                </c:numCache>
              </c:numRef>
            </c:minus>
            <c:spPr>
              <a:noFill/>
              <a:ln w="25400" cap="flat" cmpd="sng" algn="ctr">
                <a:solidFill>
                  <a:srgbClr val="0070C0"/>
                </a:solidFill>
                <a:round/>
              </a:ln>
              <a:effectLst/>
            </c:spPr>
          </c:errBars>
          <c:xVal>
            <c:numRef>
              <c:f>'VL Slope 1'!$AA$2:$AA$3</c:f>
              <c:numCache>
                <c:formatCode>General</c:formatCode>
                <c:ptCount val="2"/>
                <c:pt idx="0">
                  <c:v>26</c:v>
                </c:pt>
                <c:pt idx="1">
                  <c:v>76</c:v>
                </c:pt>
              </c:numCache>
            </c:numRef>
          </c:xVal>
          <c:yVal>
            <c:numRef>
              <c:f>'VL Slope 1'!$AB$2:$AB$3</c:f>
              <c:numCache>
                <c:formatCode>General</c:formatCode>
                <c:ptCount val="2"/>
                <c:pt idx="0">
                  <c:v>-0.32321428564285715</c:v>
                </c:pt>
                <c:pt idx="1">
                  <c:v>-0.67283163257142864</c:v>
                </c:pt>
              </c:numCache>
            </c:numRef>
          </c:yVal>
          <c:smooth val="0"/>
          <c:extLst>
            <c:ext xmlns:c16="http://schemas.microsoft.com/office/drawing/2014/chart" uri="{C3380CC4-5D6E-409C-BE32-E72D297353CC}">
              <c16:uniqueId val="{00000004-3A68-414A-B489-EABA6042E23C}"/>
            </c:ext>
          </c:extLst>
        </c:ser>
        <c:ser>
          <c:idx val="5"/>
          <c:order val="5"/>
          <c:tx>
            <c:strRef>
              <c:f>'VL Slope 1'!$AE$1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Slope 1'!$AF$2:$AF$3</c:f>
                <c:numCache>
                  <c:formatCode>General</c:formatCode>
                  <c:ptCount val="2"/>
                  <c:pt idx="0">
                    <c:v>0.14085573485379524</c:v>
                  </c:pt>
                  <c:pt idx="1">
                    <c:v>0.16453609500441901</c:v>
                  </c:pt>
                </c:numCache>
              </c:numRef>
            </c:plus>
            <c:minus>
              <c:numRef>
                <c:f>'VL Slope 1'!$AF$2:$AF$3</c:f>
                <c:numCache>
                  <c:formatCode>General</c:formatCode>
                  <c:ptCount val="2"/>
                  <c:pt idx="0">
                    <c:v>0.14085573485379524</c:v>
                  </c:pt>
                  <c:pt idx="1">
                    <c:v>0.16453609500441901</c:v>
                  </c:pt>
                </c:numCache>
              </c:numRef>
            </c:minus>
            <c:spPr>
              <a:noFill/>
              <a:ln w="25400" cap="flat" cmpd="sng" algn="ctr">
                <a:solidFill>
                  <a:srgbClr val="7030A0"/>
                </a:solidFill>
                <a:round/>
              </a:ln>
              <a:effectLst/>
            </c:spPr>
          </c:errBars>
          <c:xVal>
            <c:numRef>
              <c:f>'VL Slope 1'!$AD$2:$AD$3</c:f>
              <c:numCache>
                <c:formatCode>General</c:formatCode>
                <c:ptCount val="2"/>
                <c:pt idx="0">
                  <c:v>27</c:v>
                </c:pt>
                <c:pt idx="1">
                  <c:v>77</c:v>
                </c:pt>
              </c:numCache>
            </c:numRef>
          </c:xVal>
          <c:yVal>
            <c:numRef>
              <c:f>'VL Slope 1'!$AE$2:$AE$3</c:f>
              <c:numCache>
                <c:formatCode>General</c:formatCode>
                <c:ptCount val="2"/>
                <c:pt idx="0">
                  <c:v>-0.29634177672727269</c:v>
                </c:pt>
                <c:pt idx="1">
                  <c:v>-0.42856606754545451</c:v>
                </c:pt>
              </c:numCache>
            </c:numRef>
          </c:yVal>
          <c:smooth val="0"/>
          <c:extLst>
            <c:ext xmlns:c16="http://schemas.microsoft.com/office/drawing/2014/chart" uri="{C3380CC4-5D6E-409C-BE32-E72D297353CC}">
              <c16:uniqueId val="{00000005-3A68-414A-B489-EABA6042E23C}"/>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1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'Heart Rate'!$P$1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'Heart Rate'!$Q$2:$Q$6</c:f>
                <c:numCache>
                  <c:formatCode>General</c:formatCode>
                  <c:ptCount val="5"/>
                  <c:pt idx="0">
                    <c:v>12.591516838004722</c:v>
                  </c:pt>
                  <c:pt idx="1">
                    <c:v>12.636850873536488</c:v>
                  </c:pt>
                  <c:pt idx="2">
                    <c:v>11.875776776976819</c:v>
                  </c:pt>
                </c:numCache>
              </c:numRef>
            </c:plus>
            <c:minus>
              <c:numRef>
                <c:f>'Heart Rate'!$Q$2:$Q$6</c:f>
                <c:numCache>
                  <c:formatCode>General</c:formatCode>
                  <c:ptCount val="5"/>
                  <c:pt idx="0">
                    <c:v>12.591516838004722</c:v>
                  </c:pt>
                  <c:pt idx="1">
                    <c:v>12.636850873536488</c:v>
                  </c:pt>
                  <c:pt idx="2">
                    <c:v>11.875776776976819</c:v>
                  </c:pt>
                </c:numCache>
              </c:numRef>
            </c:minus>
            <c:spPr>
              <a:noFill/>
              <a:ln w="25400" cap="flat" cmpd="sng" algn="ctr">
                <a:solidFill>
                  <a:schemeClr val="tx1"/>
                </a:solidFill>
                <a:round/>
              </a:ln>
              <a:effectLst/>
            </c:spPr>
          </c:errBars>
          <c:xVal>
            <c:numRef>
              <c:f>'Heart Rate'!$O$2:$O$4</c:f>
              <c:numCache>
                <c:formatCode>General</c:formatCode>
                <c:ptCount val="3"/>
                <c:pt idx="0">
                  <c:v>18.5</c:v>
                </c:pt>
                <c:pt idx="1">
                  <c:v>48.5</c:v>
                </c:pt>
                <c:pt idx="2">
                  <c:v>78.5</c:v>
                </c:pt>
              </c:numCache>
            </c:numRef>
          </c:xVal>
          <c:yVal>
            <c:numRef>
              <c:f>'Heart Rate'!$P$2:$P$4</c:f>
              <c:numCache>
                <c:formatCode>General</c:formatCode>
                <c:ptCount val="3"/>
                <c:pt idx="0">
                  <c:v>71.33333333440001</c:v>
                </c:pt>
                <c:pt idx="1">
                  <c:v>95.76</c:v>
                </c:pt>
                <c:pt idx="2">
                  <c:v>92.053333331600001</c:v>
                </c:pt>
              </c:numCache>
            </c:numRef>
          </c:yVal>
          <c:smooth val="0"/>
          <c:extLst>
            <c:ext xmlns:c16="http://schemas.microsoft.com/office/drawing/2014/chart" uri="{C3380CC4-5D6E-409C-BE32-E72D297353CC}">
              <c16:uniqueId val="{00000000-E421-4A11-A945-F835BFC7DACA}"/>
            </c:ext>
          </c:extLst>
        </c:ser>
        <c:ser>
          <c:idx val="1"/>
          <c:order val="1"/>
          <c:tx>
            <c:strRef>
              <c:f>'Heart Rate'!$S$1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'Heart Rate'!$T$2:$T$6</c:f>
                <c:numCache>
                  <c:formatCode>General</c:formatCode>
                  <c:ptCount val="5"/>
                  <c:pt idx="0">
                    <c:v>12.302333412599342</c:v>
                  </c:pt>
                  <c:pt idx="1">
                    <c:v>15.22519841140555</c:v>
                  </c:pt>
                  <c:pt idx="2">
                    <c:v>14.100827396263684</c:v>
                  </c:pt>
                </c:numCache>
              </c:numRef>
            </c:plus>
            <c:minus>
              <c:numRef>
                <c:f>'Heart Rate'!$T$2:$T$6</c:f>
                <c:numCache>
                  <c:formatCode>General</c:formatCode>
                  <c:ptCount val="5"/>
                  <c:pt idx="0">
                    <c:v>12.302333412599342</c:v>
                  </c:pt>
                  <c:pt idx="1">
                    <c:v>15.22519841140555</c:v>
                  </c:pt>
                  <c:pt idx="2">
                    <c:v>14.100827396263684</c:v>
                  </c:pt>
                </c:numCache>
              </c:numRef>
            </c:minus>
            <c:spPr>
              <a:noFill/>
              <a:ln w="25400" cap="flat" cmpd="sng" algn="ctr">
                <a:solidFill>
                  <a:schemeClr val="tx1"/>
                </a:solidFill>
                <a:round/>
              </a:ln>
              <a:effectLst/>
            </c:spPr>
          </c:errBars>
          <c:xVal>
            <c:numRef>
              <c:f>'Heart Rate'!$R$2:$R$4</c:f>
              <c:numCache>
                <c:formatCode>General</c:formatCode>
                <c:ptCount val="3"/>
                <c:pt idx="0">
                  <c:v>21.5</c:v>
                </c:pt>
                <c:pt idx="1">
                  <c:v>51.5</c:v>
                </c:pt>
                <c:pt idx="2">
                  <c:v>81.5</c:v>
                </c:pt>
              </c:numCache>
            </c:numRef>
          </c:xVal>
          <c:yVal>
            <c:numRef>
              <c:f>'Heart Rate'!$S$2:$S$4</c:f>
              <c:numCache>
                <c:formatCode>General</c:formatCode>
                <c:ptCount val="3"/>
                <c:pt idx="0">
                  <c:v>69.426666666000003</c:v>
                </c:pt>
                <c:pt idx="1">
                  <c:v>93.16</c:v>
                </c:pt>
                <c:pt idx="2">
                  <c:v>88.199999999200003</c:v>
                </c:pt>
              </c:numCache>
            </c:numRef>
          </c:yVal>
          <c:smooth val="0"/>
          <c:extLst>
            <c:ext xmlns:c16="http://schemas.microsoft.com/office/drawing/2014/chart" uri="{C3380CC4-5D6E-409C-BE32-E72D297353CC}">
              <c16:uniqueId val="{00000001-E421-4A11-A945-F835BFC7DACA}"/>
            </c:ext>
          </c:extLst>
        </c:ser>
        <c:ser>
          <c:idx val="2"/>
          <c:order val="2"/>
          <c:tx>
            <c:strRef>
              <c:f>'Heart Rate'!$Y$1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'Heart Rate'!$Z$2:$Z$6</c:f>
                <c:numCache>
                  <c:formatCode>General</c:formatCode>
                  <c:ptCount val="5"/>
                  <c:pt idx="0">
                    <c:v>11.51675002402086</c:v>
                  </c:pt>
                  <c:pt idx="1">
                    <c:v>13.188614803669138</c:v>
                  </c:pt>
                  <c:pt idx="2">
                    <c:v>13.173886372163143</c:v>
                  </c:pt>
                </c:numCache>
              </c:numRef>
            </c:plus>
            <c:minus>
              <c:numRef>
                <c:f>'Heart Rate'!$Z$2:$Z$6</c:f>
                <c:numCache>
                  <c:formatCode>General</c:formatCode>
                  <c:ptCount val="5"/>
                  <c:pt idx="0">
                    <c:v>11.51675002402086</c:v>
                  </c:pt>
                  <c:pt idx="1">
                    <c:v>13.188614803669138</c:v>
                  </c:pt>
                  <c:pt idx="2">
                    <c:v>13.173886372163143</c:v>
                  </c:pt>
                </c:numCache>
              </c:numRef>
            </c:minus>
            <c:spPr>
              <a:noFill/>
              <a:ln w="25400" cap="flat" cmpd="sng" algn="ctr">
                <a:solidFill>
                  <a:srgbClr val="0070C0"/>
                </a:solidFill>
                <a:round/>
              </a:ln>
              <a:effectLst/>
            </c:spPr>
          </c:errBars>
          <c:xVal>
            <c:numRef>
              <c:f>'Heart Rate'!$X$2:$X$4</c:f>
              <c:numCache>
                <c:formatCode>General</c:formatCode>
                <c:ptCount val="3"/>
                <c:pt idx="0">
                  <c:v>18</c:v>
                </c:pt>
                <c:pt idx="1">
                  <c:v>48</c:v>
                </c:pt>
                <c:pt idx="2">
                  <c:v>78</c:v>
                </c:pt>
              </c:numCache>
            </c:numRef>
          </c:xVal>
          <c:yVal>
            <c:numRef>
              <c:f>'Heart Rate'!$Y$2:$Y$4</c:f>
              <c:numCache>
                <c:formatCode>General</c:formatCode>
                <c:ptCount val="3"/>
                <c:pt idx="0">
                  <c:v>66.261904763571451</c:v>
                </c:pt>
                <c:pt idx="1">
                  <c:v>97.357142857142861</c:v>
                </c:pt>
                <c:pt idx="2">
                  <c:v>93.166666668571438</c:v>
                </c:pt>
              </c:numCache>
            </c:numRef>
          </c:yVal>
          <c:smooth val="0"/>
          <c:extLst>
            <c:ext xmlns:c16="http://schemas.microsoft.com/office/drawing/2014/chart" uri="{C3380CC4-5D6E-409C-BE32-E72D297353CC}">
              <c16:uniqueId val="{00000002-E421-4A11-A945-F835BFC7DACA}"/>
            </c:ext>
          </c:extLst>
        </c:ser>
        <c:ser>
          <c:idx val="3"/>
          <c:order val="3"/>
          <c:tx>
            <c:strRef>
              <c:f>'Heart Rate'!$AB$1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'Heart Rate'!$AC$2:$AC$6</c:f>
                <c:numCache>
                  <c:formatCode>General</c:formatCode>
                  <c:ptCount val="5"/>
                  <c:pt idx="0">
                    <c:v>11.236125002003396</c:v>
                  </c:pt>
                  <c:pt idx="1">
                    <c:v>12.207300349306653</c:v>
                  </c:pt>
                  <c:pt idx="2">
                    <c:v>10.436532562563748</c:v>
                  </c:pt>
                </c:numCache>
              </c:numRef>
            </c:plus>
            <c:minus>
              <c:numRef>
                <c:f>'Heart Rate'!$AC$2:$AC$6</c:f>
                <c:numCache>
                  <c:formatCode>General</c:formatCode>
                  <c:ptCount val="5"/>
                  <c:pt idx="0">
                    <c:v>11.236125002003396</c:v>
                  </c:pt>
                  <c:pt idx="1">
                    <c:v>12.207300349306653</c:v>
                  </c:pt>
                  <c:pt idx="2">
                    <c:v>10.436532562563748</c:v>
                  </c:pt>
                </c:numCache>
              </c:numRef>
            </c:minus>
            <c:spPr>
              <a:noFill/>
              <a:ln w="25400" cap="flat" cmpd="sng" algn="ctr">
                <a:solidFill>
                  <a:srgbClr val="7030A0"/>
                </a:solidFill>
                <a:round/>
              </a:ln>
              <a:effectLst/>
            </c:spPr>
          </c:errBars>
          <c:xVal>
            <c:numRef>
              <c:f>'Heart Rate'!$AA$2:$AA$4</c:f>
              <c:numCache>
                <c:formatCode>General</c:formatCode>
                <c:ptCount val="3"/>
                <c:pt idx="0">
                  <c:v>19</c:v>
                </c:pt>
                <c:pt idx="1">
                  <c:v>49</c:v>
                </c:pt>
                <c:pt idx="2">
                  <c:v>79</c:v>
                </c:pt>
              </c:numCache>
            </c:numRef>
          </c:xVal>
          <c:yVal>
            <c:numRef>
              <c:f>'Heart Rate'!$AB$2:$AB$4</c:f>
              <c:numCache>
                <c:formatCode>General</c:formatCode>
                <c:ptCount val="3"/>
                <c:pt idx="0">
                  <c:v>77.787878788181828</c:v>
                </c:pt>
                <c:pt idx="1">
                  <c:v>93.727272727272734</c:v>
                </c:pt>
                <c:pt idx="2">
                  <c:v>90.636363630000005</c:v>
                </c:pt>
              </c:numCache>
            </c:numRef>
          </c:yVal>
          <c:smooth val="0"/>
          <c:extLst>
            <c:ext xmlns:c16="http://schemas.microsoft.com/office/drawing/2014/chart" uri="{C3380CC4-5D6E-409C-BE32-E72D297353CC}">
              <c16:uniqueId val="{00000003-E421-4A11-A945-F835BFC7DACA}"/>
            </c:ext>
          </c:extLst>
        </c:ser>
        <c:ser>
          <c:idx val="4"/>
          <c:order val="4"/>
          <c:tx>
            <c:strRef>
              <c:f>'Heart Rate'!$AE$1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'Heart Rate'!$AF$2:$AF$6</c:f>
                <c:numCache>
                  <c:formatCode>General</c:formatCode>
                  <c:ptCount val="5"/>
                  <c:pt idx="0">
                    <c:v>11.132046819252544</c:v>
                  </c:pt>
                  <c:pt idx="1">
                    <c:v>16.885034663997459</c:v>
                  </c:pt>
                  <c:pt idx="2">
                    <c:v>15.390977010179125</c:v>
                  </c:pt>
                </c:numCache>
              </c:numRef>
            </c:plus>
            <c:minus>
              <c:numRef>
                <c:f>'Heart Rate'!$AF$2:$AF$6</c:f>
                <c:numCache>
                  <c:formatCode>General</c:formatCode>
                  <c:ptCount val="5"/>
                  <c:pt idx="0">
                    <c:v>11.132046819252544</c:v>
                  </c:pt>
                  <c:pt idx="1">
                    <c:v>16.885034663997459</c:v>
                  </c:pt>
                  <c:pt idx="2">
                    <c:v>15.390977010179125</c:v>
                  </c:pt>
                </c:numCache>
              </c:numRef>
            </c:minus>
            <c:spPr>
              <a:noFill/>
              <a:ln w="25400" cap="flat" cmpd="sng" algn="ctr">
                <a:solidFill>
                  <a:srgbClr val="0070C0"/>
                </a:solidFill>
                <a:round/>
              </a:ln>
              <a:effectLst/>
            </c:spPr>
          </c:errBars>
          <c:xVal>
            <c:numRef>
              <c:f>'Heart Rate'!$AD$2:$AD$4</c:f>
              <c:numCache>
                <c:formatCode>General</c:formatCode>
                <c:ptCount val="3"/>
                <c:pt idx="0">
                  <c:v>21</c:v>
                </c:pt>
                <c:pt idx="1">
                  <c:v>51</c:v>
                </c:pt>
                <c:pt idx="2">
                  <c:v>81</c:v>
                </c:pt>
              </c:numCache>
            </c:numRef>
          </c:xVal>
          <c:yVal>
            <c:numRef>
              <c:f>'Heart Rate'!$AE$2:$AE$4</c:f>
              <c:numCache>
                <c:formatCode>General</c:formatCode>
                <c:ptCount val="3"/>
                <c:pt idx="0">
                  <c:v>64.97619047571429</c:v>
                </c:pt>
                <c:pt idx="1">
                  <c:v>91.214285714285708</c:v>
                </c:pt>
                <c:pt idx="2">
                  <c:v>86.452380952857155</c:v>
                </c:pt>
              </c:numCache>
            </c:numRef>
          </c:yVal>
          <c:smooth val="0"/>
          <c:extLst>
            <c:ext xmlns:c16="http://schemas.microsoft.com/office/drawing/2014/chart" uri="{C3380CC4-5D6E-409C-BE32-E72D297353CC}">
              <c16:uniqueId val="{00000004-E421-4A11-A945-F835BFC7DACA}"/>
            </c:ext>
          </c:extLst>
        </c:ser>
        <c:ser>
          <c:idx val="5"/>
          <c:order val="5"/>
          <c:tx>
            <c:strRef>
              <c:f>'Heart Rate'!$AH$1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'Heart Rate'!$AI$2:$AI$6</c:f>
                <c:numCache>
                  <c:formatCode>General</c:formatCode>
                  <c:ptCount val="5"/>
                  <c:pt idx="0">
                    <c:v>11.794622984035316</c:v>
                  </c:pt>
                  <c:pt idx="1">
                    <c:v>13.177805031739755</c:v>
                  </c:pt>
                  <c:pt idx="2">
                    <c:v>12.630730518947942</c:v>
                  </c:pt>
                </c:numCache>
              </c:numRef>
            </c:plus>
            <c:minus>
              <c:numRef>
                <c:f>'Heart Rate'!$AI$2:$AI$6</c:f>
                <c:numCache>
                  <c:formatCode>General</c:formatCode>
                  <c:ptCount val="5"/>
                  <c:pt idx="0">
                    <c:v>11.794622984035316</c:v>
                  </c:pt>
                  <c:pt idx="1">
                    <c:v>13.177805031739755</c:v>
                  </c:pt>
                  <c:pt idx="2">
                    <c:v>12.630730518947942</c:v>
                  </c:pt>
                </c:numCache>
              </c:numRef>
            </c:minus>
            <c:spPr>
              <a:noFill/>
              <a:ln w="25400" cap="flat" cmpd="sng" algn="ctr">
                <a:solidFill>
                  <a:srgbClr val="7030A0"/>
                </a:solidFill>
                <a:round/>
              </a:ln>
              <a:effectLst/>
            </c:spPr>
          </c:errBars>
          <c:xVal>
            <c:numRef>
              <c:f>'Heart Rate'!$AG$2:$AG$4</c:f>
              <c:numCache>
                <c:formatCode>General</c:formatCode>
                <c:ptCount val="3"/>
                <c:pt idx="0">
                  <c:v>22</c:v>
                </c:pt>
                <c:pt idx="1">
                  <c:v>52</c:v>
                </c:pt>
                <c:pt idx="2">
                  <c:v>82</c:v>
                </c:pt>
              </c:numCache>
            </c:numRef>
          </c:xVal>
          <c:yVal>
            <c:numRef>
              <c:f>'Heart Rate'!$AH$2:$AH$4</c:f>
              <c:numCache>
                <c:formatCode>General</c:formatCode>
                <c:ptCount val="3"/>
                <c:pt idx="0">
                  <c:v>75.090909090000011</c:v>
                </c:pt>
                <c:pt idx="1">
                  <c:v>95.63636363636364</c:v>
                </c:pt>
                <c:pt idx="2">
                  <c:v>90.424242421818178</c:v>
                </c:pt>
              </c:numCache>
            </c:numRef>
          </c:yVal>
          <c:smooth val="0"/>
          <c:extLst>
            <c:ext xmlns:c16="http://schemas.microsoft.com/office/drawing/2014/chart" uri="{C3380CC4-5D6E-409C-BE32-E72D297353CC}">
              <c16:uniqueId val="{00000005-E421-4A11-A945-F835BFC7DACA}"/>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Heart Rate (BPM)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'Systolic Blood Pressure'!$P$1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'Systolic Blood Pressure'!$Q$2:$Q$6</c:f>
                <c:numCache>
                  <c:formatCode>General</c:formatCode>
                  <c:ptCount val="5"/>
                  <c:pt idx="0">
                    <c:v>11.835680518387333</c:v>
                  </c:pt>
                  <c:pt idx="1">
                    <c:v>12.20491704191385</c:v>
                  </c:pt>
                  <c:pt idx="2">
                    <c:v>10.910036154334636</c:v>
                  </c:pt>
                </c:numCache>
              </c:numRef>
            </c:plus>
            <c:minus>
              <c:numRef>
                <c:f>'Systolic Blood Pressure'!$Q$2:$Q$6</c:f>
                <c:numCache>
                  <c:formatCode>General</c:formatCode>
                  <c:ptCount val="5"/>
                  <c:pt idx="0">
                    <c:v>11.835680518387333</c:v>
                  </c:pt>
                  <c:pt idx="1">
                    <c:v>12.20491704191385</c:v>
                  </c:pt>
                  <c:pt idx="2">
                    <c:v>10.910036154334636</c:v>
                  </c:pt>
                </c:numCache>
              </c:numRef>
            </c:minus>
            <c:spPr>
              <a:noFill/>
              <a:ln w="25400" cap="flat" cmpd="sng" algn="ctr">
                <a:solidFill>
                  <a:schemeClr val="tx1"/>
                </a:solidFill>
                <a:round/>
              </a:ln>
              <a:effectLst/>
            </c:spPr>
          </c:errBars>
          <c:xVal>
            <c:numRef>
              <c:f>'Systolic Blood Pressure'!$O$2:$O$4</c:f>
              <c:numCache>
                <c:formatCode>General</c:formatCode>
                <c:ptCount val="3"/>
                <c:pt idx="0">
                  <c:v>18.5</c:v>
                </c:pt>
                <c:pt idx="1">
                  <c:v>48.5</c:v>
                </c:pt>
                <c:pt idx="2">
                  <c:v>78.5</c:v>
                </c:pt>
              </c:numCache>
            </c:numRef>
          </c:xVal>
          <c:yVal>
            <c:numRef>
              <c:f>'Systolic Blood Pressure'!$P$2:$P$4</c:f>
              <c:numCache>
                <c:formatCode>General</c:formatCode>
                <c:ptCount val="3"/>
                <c:pt idx="0">
                  <c:v>116.33333333333336</c:v>
                </c:pt>
                <c:pt idx="1">
                  <c:v>117.72</c:v>
                </c:pt>
                <c:pt idx="2">
                  <c:v>114.50666666666666</c:v>
                </c:pt>
              </c:numCache>
            </c:numRef>
          </c:yVal>
          <c:smooth val="0"/>
          <c:extLst>
            <c:ext xmlns:c16="http://schemas.microsoft.com/office/drawing/2014/chart" uri="{C3380CC4-5D6E-409C-BE32-E72D297353CC}">
              <c16:uniqueId val="{00000000-969B-4A9D-9287-ABF1343D3681}"/>
            </c:ext>
          </c:extLst>
        </c:ser>
        <c:ser>
          <c:idx val="1"/>
          <c:order val="1"/>
          <c:tx>
            <c:strRef>
              <c:f>'Systolic Blood Pressure'!$S$1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'Systolic Blood Pressure'!$T$2:$T$6</c:f>
                <c:numCache>
                  <c:formatCode>General</c:formatCode>
                  <c:ptCount val="5"/>
                  <c:pt idx="0">
                    <c:v>11.923878936357022</c:v>
                  </c:pt>
                  <c:pt idx="1">
                    <c:v>16.14538117646444</c:v>
                  </c:pt>
                  <c:pt idx="2">
                    <c:v>15.129771974487872</c:v>
                  </c:pt>
                </c:numCache>
              </c:numRef>
            </c:plus>
            <c:minus>
              <c:numRef>
                <c:f>'Systolic Blood Pressure'!$T$2:$T$6</c:f>
                <c:numCache>
                  <c:formatCode>General</c:formatCode>
                  <c:ptCount val="5"/>
                  <c:pt idx="0">
                    <c:v>11.923878936357022</c:v>
                  </c:pt>
                  <c:pt idx="1">
                    <c:v>16.14538117646444</c:v>
                  </c:pt>
                  <c:pt idx="2">
                    <c:v>15.129771974487872</c:v>
                  </c:pt>
                </c:numCache>
              </c:numRef>
            </c:minus>
            <c:spPr>
              <a:noFill/>
              <a:ln w="25400" cap="flat" cmpd="sng" algn="ctr">
                <a:solidFill>
                  <a:schemeClr val="tx1"/>
                </a:solidFill>
                <a:round/>
              </a:ln>
              <a:effectLst/>
            </c:spPr>
          </c:errBars>
          <c:xVal>
            <c:numRef>
              <c:f>'Systolic Blood Pressure'!$R$2:$R$4</c:f>
              <c:numCache>
                <c:formatCode>General</c:formatCode>
                <c:ptCount val="3"/>
                <c:pt idx="0">
                  <c:v>21.5</c:v>
                </c:pt>
                <c:pt idx="1">
                  <c:v>51.5</c:v>
                </c:pt>
                <c:pt idx="2">
                  <c:v>81.5</c:v>
                </c:pt>
              </c:numCache>
            </c:numRef>
          </c:xVal>
          <c:yVal>
            <c:numRef>
              <c:f>'Systolic Blood Pressure'!$S$2:$S$4</c:f>
              <c:numCache>
                <c:formatCode>General</c:formatCode>
                <c:ptCount val="3"/>
                <c:pt idx="0">
                  <c:v>113.95999999999998</c:v>
                </c:pt>
                <c:pt idx="1">
                  <c:v>117.56</c:v>
                </c:pt>
                <c:pt idx="2">
                  <c:v>115.25333333333334</c:v>
                </c:pt>
              </c:numCache>
            </c:numRef>
          </c:yVal>
          <c:smooth val="0"/>
          <c:extLst>
            <c:ext xmlns:c16="http://schemas.microsoft.com/office/drawing/2014/chart" uri="{C3380CC4-5D6E-409C-BE32-E72D297353CC}">
              <c16:uniqueId val="{00000001-969B-4A9D-9287-ABF1343D3681}"/>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9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Systolic Blood Pressure (mmHg)</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'Systolic Blood Pressure'!$P$1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'Systolic Blood Pressure'!$Q$2:$Q$6</c:f>
                <c:numCache>
                  <c:formatCode>General</c:formatCode>
                  <c:ptCount val="5"/>
                  <c:pt idx="0">
                    <c:v>11.835680518387333</c:v>
                  </c:pt>
                  <c:pt idx="1">
                    <c:v>12.20491704191385</c:v>
                  </c:pt>
                  <c:pt idx="2">
                    <c:v>10.910036154334636</c:v>
                  </c:pt>
                </c:numCache>
              </c:numRef>
            </c:plus>
            <c:minus>
              <c:numRef>
                <c:f>'Systolic Blood Pressure'!$Q$2:$Q$6</c:f>
                <c:numCache>
                  <c:formatCode>General</c:formatCode>
                  <c:ptCount val="5"/>
                  <c:pt idx="0">
                    <c:v>11.835680518387333</c:v>
                  </c:pt>
                  <c:pt idx="1">
                    <c:v>12.20491704191385</c:v>
                  </c:pt>
                  <c:pt idx="2">
                    <c:v>10.910036154334636</c:v>
                  </c:pt>
                </c:numCache>
              </c:numRef>
            </c:minus>
            <c:spPr>
              <a:noFill/>
              <a:ln w="25400" cap="flat" cmpd="sng" algn="ctr">
                <a:solidFill>
                  <a:schemeClr val="tx1"/>
                </a:solidFill>
                <a:round/>
              </a:ln>
              <a:effectLst/>
            </c:spPr>
          </c:errBars>
          <c:xVal>
            <c:numRef>
              <c:f>'Systolic Blood Pressure'!$O$2:$O$4</c:f>
              <c:numCache>
                <c:formatCode>General</c:formatCode>
                <c:ptCount val="3"/>
                <c:pt idx="0">
                  <c:v>18.5</c:v>
                </c:pt>
                <c:pt idx="1">
                  <c:v>48.5</c:v>
                </c:pt>
                <c:pt idx="2">
                  <c:v>78.5</c:v>
                </c:pt>
              </c:numCache>
            </c:numRef>
          </c:xVal>
          <c:yVal>
            <c:numRef>
              <c:f>'Systolic Blood Pressure'!$P$2:$P$4</c:f>
              <c:numCache>
                <c:formatCode>General</c:formatCode>
                <c:ptCount val="3"/>
                <c:pt idx="0">
                  <c:v>116.33333333333336</c:v>
                </c:pt>
                <c:pt idx="1">
                  <c:v>117.72</c:v>
                </c:pt>
                <c:pt idx="2">
                  <c:v>114.50666666666666</c:v>
                </c:pt>
              </c:numCache>
            </c:numRef>
          </c:yVal>
          <c:smooth val="0"/>
          <c:extLst>
            <c:ext xmlns:c16="http://schemas.microsoft.com/office/drawing/2014/chart" uri="{C3380CC4-5D6E-409C-BE32-E72D297353CC}">
              <c16:uniqueId val="{00000000-B4C7-4F8E-BC09-BC7D574F33A8}"/>
            </c:ext>
          </c:extLst>
        </c:ser>
        <c:ser>
          <c:idx val="1"/>
          <c:order val="1"/>
          <c:tx>
            <c:strRef>
              <c:f>'Systolic Blood Pressure'!$S$1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'Systolic Blood Pressure'!$T$2:$T$6</c:f>
                <c:numCache>
                  <c:formatCode>General</c:formatCode>
                  <c:ptCount val="5"/>
                  <c:pt idx="0">
                    <c:v>11.923878936357022</c:v>
                  </c:pt>
                  <c:pt idx="1">
                    <c:v>16.14538117646444</c:v>
                  </c:pt>
                  <c:pt idx="2">
                    <c:v>15.129771974487872</c:v>
                  </c:pt>
                </c:numCache>
              </c:numRef>
            </c:plus>
            <c:minus>
              <c:numRef>
                <c:f>'Systolic Blood Pressure'!$T$2:$T$6</c:f>
                <c:numCache>
                  <c:formatCode>General</c:formatCode>
                  <c:ptCount val="5"/>
                  <c:pt idx="0">
                    <c:v>11.923878936357022</c:v>
                  </c:pt>
                  <c:pt idx="1">
                    <c:v>16.14538117646444</c:v>
                  </c:pt>
                  <c:pt idx="2">
                    <c:v>15.129771974487872</c:v>
                  </c:pt>
                </c:numCache>
              </c:numRef>
            </c:minus>
            <c:spPr>
              <a:noFill/>
              <a:ln w="25400" cap="flat" cmpd="sng" algn="ctr">
                <a:solidFill>
                  <a:schemeClr val="tx1"/>
                </a:solidFill>
                <a:round/>
              </a:ln>
              <a:effectLst/>
            </c:spPr>
          </c:errBars>
          <c:xVal>
            <c:numRef>
              <c:f>'Systolic Blood Pressure'!$R$2:$R$4</c:f>
              <c:numCache>
                <c:formatCode>General</c:formatCode>
                <c:ptCount val="3"/>
                <c:pt idx="0">
                  <c:v>21.5</c:v>
                </c:pt>
                <c:pt idx="1">
                  <c:v>51.5</c:v>
                </c:pt>
                <c:pt idx="2">
                  <c:v>81.5</c:v>
                </c:pt>
              </c:numCache>
            </c:numRef>
          </c:xVal>
          <c:yVal>
            <c:numRef>
              <c:f>'Systolic Blood Pressure'!$S$2:$S$4</c:f>
              <c:numCache>
                <c:formatCode>General</c:formatCode>
                <c:ptCount val="3"/>
                <c:pt idx="0">
                  <c:v>113.95999999999998</c:v>
                </c:pt>
                <c:pt idx="1">
                  <c:v>117.56</c:v>
                </c:pt>
                <c:pt idx="2">
                  <c:v>115.25333333333334</c:v>
                </c:pt>
              </c:numCache>
            </c:numRef>
          </c:yVal>
          <c:smooth val="0"/>
          <c:extLst>
            <c:ext xmlns:c16="http://schemas.microsoft.com/office/drawing/2014/chart" uri="{C3380CC4-5D6E-409C-BE32-E72D297353CC}">
              <c16:uniqueId val="{00000001-B4C7-4F8E-BC09-BC7D574F33A8}"/>
            </c:ext>
          </c:extLst>
        </c:ser>
        <c:ser>
          <c:idx val="2"/>
          <c:order val="2"/>
          <c:tx>
            <c:strRef>
              <c:f>'Systolic Blood Pressure'!$Y$1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'Systolic Blood Pressure'!$Z$2:$Z$6</c:f>
                <c:numCache>
                  <c:formatCode>General</c:formatCode>
                  <c:ptCount val="5"/>
                  <c:pt idx="0">
                    <c:v>8.5289494806206534</c:v>
                  </c:pt>
                  <c:pt idx="1">
                    <c:v>9.3940008913802391</c:v>
                  </c:pt>
                  <c:pt idx="2">
                    <c:v>9.933724209926341</c:v>
                  </c:pt>
                </c:numCache>
              </c:numRef>
            </c:plus>
            <c:minus>
              <c:numRef>
                <c:f>'Systolic Blood Pressure'!$Z$2:$Z$6</c:f>
                <c:numCache>
                  <c:formatCode>General</c:formatCode>
                  <c:ptCount val="5"/>
                  <c:pt idx="0">
                    <c:v>8.5289494806206534</c:v>
                  </c:pt>
                  <c:pt idx="1">
                    <c:v>9.3940008913802391</c:v>
                  </c:pt>
                  <c:pt idx="2">
                    <c:v>9.933724209926341</c:v>
                  </c:pt>
                </c:numCache>
              </c:numRef>
            </c:minus>
            <c:spPr>
              <a:noFill/>
              <a:ln w="25400" cap="flat" cmpd="sng" algn="ctr">
                <a:solidFill>
                  <a:srgbClr val="0070C0"/>
                </a:solidFill>
                <a:round/>
              </a:ln>
              <a:effectLst/>
            </c:spPr>
          </c:errBars>
          <c:xVal>
            <c:numRef>
              <c:f>'Systolic Blood Pressure'!$X$2:$X$4</c:f>
              <c:numCache>
                <c:formatCode>General</c:formatCode>
                <c:ptCount val="3"/>
                <c:pt idx="0">
                  <c:v>18</c:v>
                </c:pt>
                <c:pt idx="1">
                  <c:v>48</c:v>
                </c:pt>
                <c:pt idx="2">
                  <c:v>78</c:v>
                </c:pt>
              </c:numCache>
            </c:numRef>
          </c:xVal>
          <c:yVal>
            <c:numRef>
              <c:f>'Systolic Blood Pressure'!$Y$2:$Y$4</c:f>
              <c:numCache>
                <c:formatCode>General</c:formatCode>
                <c:ptCount val="3"/>
                <c:pt idx="0">
                  <c:v>122.30952380952382</c:v>
                </c:pt>
                <c:pt idx="1">
                  <c:v>124.35714285714286</c:v>
                </c:pt>
                <c:pt idx="2">
                  <c:v>119.14285714285715</c:v>
                </c:pt>
              </c:numCache>
            </c:numRef>
          </c:yVal>
          <c:smooth val="0"/>
          <c:extLst>
            <c:ext xmlns:c16="http://schemas.microsoft.com/office/drawing/2014/chart" uri="{C3380CC4-5D6E-409C-BE32-E72D297353CC}">
              <c16:uniqueId val="{00000002-B4C7-4F8E-BC09-BC7D574F33A8}"/>
            </c:ext>
          </c:extLst>
        </c:ser>
        <c:ser>
          <c:idx val="3"/>
          <c:order val="3"/>
          <c:tx>
            <c:strRef>
              <c:f>'Systolic Blood Pressure'!$AB$1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'Systolic Blood Pressure'!$AC$2:$AC$6</c:f>
                <c:numCache>
                  <c:formatCode>General</c:formatCode>
                  <c:ptCount val="5"/>
                  <c:pt idx="0">
                    <c:v>11.313529935257145</c:v>
                  </c:pt>
                  <c:pt idx="1">
                    <c:v>10.130063268222061</c:v>
                  </c:pt>
                  <c:pt idx="2">
                    <c:v>9.4337669886403059</c:v>
                  </c:pt>
                </c:numCache>
              </c:numRef>
            </c:plus>
            <c:minus>
              <c:numRef>
                <c:f>'Systolic Blood Pressure'!$AC$2:$AC$6</c:f>
                <c:numCache>
                  <c:formatCode>General</c:formatCode>
                  <c:ptCount val="5"/>
                  <c:pt idx="0">
                    <c:v>11.313529935257145</c:v>
                  </c:pt>
                  <c:pt idx="1">
                    <c:v>10.130063268222061</c:v>
                  </c:pt>
                  <c:pt idx="2">
                    <c:v>9.4337669886403059</c:v>
                  </c:pt>
                </c:numCache>
              </c:numRef>
            </c:minus>
            <c:spPr>
              <a:noFill/>
              <a:ln w="25400" cap="flat" cmpd="sng" algn="ctr">
                <a:solidFill>
                  <a:srgbClr val="7030A0"/>
                </a:solidFill>
                <a:round/>
              </a:ln>
              <a:effectLst/>
            </c:spPr>
          </c:errBars>
          <c:xVal>
            <c:numRef>
              <c:f>'Systolic Blood Pressure'!$AA$2:$AA$4</c:f>
              <c:numCache>
                <c:formatCode>General</c:formatCode>
                <c:ptCount val="3"/>
                <c:pt idx="0">
                  <c:v>19</c:v>
                </c:pt>
                <c:pt idx="1">
                  <c:v>49</c:v>
                </c:pt>
                <c:pt idx="2">
                  <c:v>79</c:v>
                </c:pt>
              </c:numCache>
            </c:numRef>
          </c:xVal>
          <c:yVal>
            <c:numRef>
              <c:f>'Systolic Blood Pressure'!$AB$2:$AB$4</c:f>
              <c:numCache>
                <c:formatCode>General</c:formatCode>
                <c:ptCount val="3"/>
                <c:pt idx="0">
                  <c:v>108.72727272727273</c:v>
                </c:pt>
                <c:pt idx="1">
                  <c:v>109.27272727272727</c:v>
                </c:pt>
                <c:pt idx="2">
                  <c:v>108.60606060606059</c:v>
                </c:pt>
              </c:numCache>
            </c:numRef>
          </c:yVal>
          <c:smooth val="0"/>
          <c:extLst>
            <c:ext xmlns:c16="http://schemas.microsoft.com/office/drawing/2014/chart" uri="{C3380CC4-5D6E-409C-BE32-E72D297353CC}">
              <c16:uniqueId val="{00000003-B4C7-4F8E-BC09-BC7D574F33A8}"/>
            </c:ext>
          </c:extLst>
        </c:ser>
        <c:ser>
          <c:idx val="4"/>
          <c:order val="4"/>
          <c:tx>
            <c:strRef>
              <c:f>'Systolic Blood Pressure'!$AE$1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'Systolic Blood Pressure'!$AF$2:$AF$6</c:f>
                <c:numCache>
                  <c:formatCode>General</c:formatCode>
                  <c:ptCount val="5"/>
                  <c:pt idx="0">
                    <c:v>7.9114837477918849</c:v>
                  </c:pt>
                  <c:pt idx="1">
                    <c:v>12.548149025097047</c:v>
                  </c:pt>
                  <c:pt idx="2">
                    <c:v>11.90532965679129</c:v>
                  </c:pt>
                </c:numCache>
              </c:numRef>
            </c:plus>
            <c:minus>
              <c:numRef>
                <c:f>'Systolic Blood Pressure'!$AF$2:$AF$6</c:f>
                <c:numCache>
                  <c:formatCode>General</c:formatCode>
                  <c:ptCount val="5"/>
                  <c:pt idx="0">
                    <c:v>7.9114837477918849</c:v>
                  </c:pt>
                  <c:pt idx="1">
                    <c:v>12.548149025097047</c:v>
                  </c:pt>
                  <c:pt idx="2">
                    <c:v>11.90532965679129</c:v>
                  </c:pt>
                </c:numCache>
              </c:numRef>
            </c:minus>
            <c:spPr>
              <a:noFill/>
              <a:ln w="25400" cap="flat" cmpd="sng" algn="ctr">
                <a:solidFill>
                  <a:srgbClr val="0070C0"/>
                </a:solidFill>
                <a:round/>
              </a:ln>
              <a:effectLst/>
            </c:spPr>
          </c:errBars>
          <c:xVal>
            <c:numRef>
              <c:f>'Systolic Blood Pressure'!$AD$2:$AD$4</c:f>
              <c:numCache>
                <c:formatCode>General</c:formatCode>
                <c:ptCount val="3"/>
                <c:pt idx="0">
                  <c:v>21</c:v>
                </c:pt>
                <c:pt idx="1">
                  <c:v>51</c:v>
                </c:pt>
                <c:pt idx="2">
                  <c:v>81</c:v>
                </c:pt>
              </c:numCache>
            </c:numRef>
          </c:xVal>
          <c:yVal>
            <c:numRef>
              <c:f>'Systolic Blood Pressure'!$AE$2:$AE$4</c:f>
              <c:numCache>
                <c:formatCode>General</c:formatCode>
                <c:ptCount val="3"/>
                <c:pt idx="0">
                  <c:v>120.11904761904762</c:v>
                </c:pt>
                <c:pt idx="1">
                  <c:v>126.07142857142857</c:v>
                </c:pt>
                <c:pt idx="2">
                  <c:v>122.45238095238096</c:v>
                </c:pt>
              </c:numCache>
            </c:numRef>
          </c:yVal>
          <c:smooth val="0"/>
          <c:extLst>
            <c:ext xmlns:c16="http://schemas.microsoft.com/office/drawing/2014/chart" uri="{C3380CC4-5D6E-409C-BE32-E72D297353CC}">
              <c16:uniqueId val="{00000004-B4C7-4F8E-BC09-BC7D574F33A8}"/>
            </c:ext>
          </c:extLst>
        </c:ser>
        <c:ser>
          <c:idx val="5"/>
          <c:order val="5"/>
          <c:tx>
            <c:strRef>
              <c:f>'Systolic Blood Pressure'!$AH$1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'Systolic Blood Pressure'!$AI$2:$AI$6</c:f>
                <c:numCache>
                  <c:formatCode>General</c:formatCode>
                  <c:ptCount val="5"/>
                  <c:pt idx="0">
                    <c:v>11.796678183353677</c:v>
                  </c:pt>
                  <c:pt idx="1">
                    <c:v>13.799209463522986</c:v>
                  </c:pt>
                  <c:pt idx="2">
                    <c:v>14.15006156962729</c:v>
                  </c:pt>
                </c:numCache>
              </c:numRef>
            </c:plus>
            <c:minus>
              <c:numRef>
                <c:f>'Systolic Blood Pressure'!$AI$2:$AI$6</c:f>
                <c:numCache>
                  <c:formatCode>General</c:formatCode>
                  <c:ptCount val="5"/>
                  <c:pt idx="0">
                    <c:v>11.796678183353677</c:v>
                  </c:pt>
                  <c:pt idx="1">
                    <c:v>13.799209463522986</c:v>
                  </c:pt>
                  <c:pt idx="2">
                    <c:v>14.15006156962729</c:v>
                  </c:pt>
                </c:numCache>
              </c:numRef>
            </c:minus>
            <c:spPr>
              <a:noFill/>
              <a:ln w="25400" cap="flat" cmpd="sng" algn="ctr">
                <a:solidFill>
                  <a:srgbClr val="7030A0"/>
                </a:solidFill>
                <a:round/>
              </a:ln>
              <a:effectLst/>
            </c:spPr>
          </c:errBars>
          <c:xVal>
            <c:numRef>
              <c:f>'Systolic Blood Pressure'!$AG$2:$AG$4</c:f>
              <c:numCache>
                <c:formatCode>General</c:formatCode>
                <c:ptCount val="3"/>
                <c:pt idx="0">
                  <c:v>22</c:v>
                </c:pt>
                <c:pt idx="1">
                  <c:v>52</c:v>
                </c:pt>
                <c:pt idx="2">
                  <c:v>82</c:v>
                </c:pt>
              </c:numCache>
            </c:numRef>
          </c:xVal>
          <c:yVal>
            <c:numRef>
              <c:f>'Systolic Blood Pressure'!$AH$2:$AH$4</c:f>
              <c:numCache>
                <c:formatCode>General</c:formatCode>
                <c:ptCount val="3"/>
                <c:pt idx="0">
                  <c:v>106.12121212121214</c:v>
                </c:pt>
                <c:pt idx="1">
                  <c:v>106.72727272727273</c:v>
                </c:pt>
                <c:pt idx="2">
                  <c:v>106.09090909090909</c:v>
                </c:pt>
              </c:numCache>
            </c:numRef>
          </c:yVal>
          <c:smooth val="0"/>
          <c:extLst>
            <c:ext xmlns:c16="http://schemas.microsoft.com/office/drawing/2014/chart" uri="{C3380CC4-5D6E-409C-BE32-E72D297353CC}">
              <c16:uniqueId val="{00000005-B4C7-4F8E-BC09-BC7D574F33A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40"/>
          <c:min val="9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Systolic Blood Pressure (mmHg)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'Diastolic Blood Pressure'!$P$1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'Diastolic Blood Pressure'!$Q$2:$Q$6</c:f>
                <c:numCache>
                  <c:formatCode>General</c:formatCode>
                  <c:ptCount val="5"/>
                  <c:pt idx="0">
                    <c:v>6.9205277041352646</c:v>
                  </c:pt>
                  <c:pt idx="1">
                    <c:v>7.9565486655123712</c:v>
                  </c:pt>
                  <c:pt idx="2">
                    <c:v>5.7795296489388255</c:v>
                  </c:pt>
                </c:numCache>
              </c:numRef>
            </c:plus>
            <c:minus>
              <c:numRef>
                <c:f>'Diastolic Blood Pressure'!$Q$2:$Q$6</c:f>
                <c:numCache>
                  <c:formatCode>General</c:formatCode>
                  <c:ptCount val="5"/>
                  <c:pt idx="0">
                    <c:v>6.9205277041352646</c:v>
                  </c:pt>
                  <c:pt idx="1">
                    <c:v>7.9565486655123712</c:v>
                  </c:pt>
                  <c:pt idx="2">
                    <c:v>5.7795296489388255</c:v>
                  </c:pt>
                </c:numCache>
              </c:numRef>
            </c:minus>
            <c:spPr>
              <a:noFill/>
              <a:ln w="25400" cap="flat" cmpd="sng" algn="ctr">
                <a:solidFill>
                  <a:schemeClr val="tx1"/>
                </a:solidFill>
                <a:round/>
              </a:ln>
              <a:effectLst/>
            </c:spPr>
          </c:errBars>
          <c:xVal>
            <c:numRef>
              <c:f>'Diastolic Blood Pressure'!$O$2:$O$4</c:f>
              <c:numCache>
                <c:formatCode>General</c:formatCode>
                <c:ptCount val="3"/>
                <c:pt idx="0">
                  <c:v>18.5</c:v>
                </c:pt>
                <c:pt idx="1">
                  <c:v>48.5</c:v>
                </c:pt>
                <c:pt idx="2">
                  <c:v>78.5</c:v>
                </c:pt>
              </c:numCache>
            </c:numRef>
          </c:xVal>
          <c:yVal>
            <c:numRef>
              <c:f>'Diastolic Blood Pressure'!$P$2:$P$4</c:f>
              <c:numCache>
                <c:formatCode>General</c:formatCode>
                <c:ptCount val="3"/>
                <c:pt idx="0">
                  <c:v>68.239999999999995</c:v>
                </c:pt>
                <c:pt idx="1">
                  <c:v>68.16</c:v>
                </c:pt>
                <c:pt idx="2">
                  <c:v>66.426666666666662</c:v>
                </c:pt>
              </c:numCache>
            </c:numRef>
          </c:yVal>
          <c:smooth val="0"/>
          <c:extLst>
            <c:ext xmlns:c16="http://schemas.microsoft.com/office/drawing/2014/chart" uri="{C3380CC4-5D6E-409C-BE32-E72D297353CC}">
              <c16:uniqueId val="{00000000-8589-450C-B30E-2FADB141D68E}"/>
            </c:ext>
          </c:extLst>
        </c:ser>
        <c:ser>
          <c:idx val="1"/>
          <c:order val="1"/>
          <c:tx>
            <c:strRef>
              <c:f>'Diastolic Blood Pressure'!$S$1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'Diastolic Blood Pressure'!$T$2:$T$6</c:f>
                <c:numCache>
                  <c:formatCode>General</c:formatCode>
                  <c:ptCount val="5"/>
                  <c:pt idx="0">
                    <c:v>6.4485714754567214</c:v>
                  </c:pt>
                  <c:pt idx="1">
                    <c:v>8.1949171238436858</c:v>
                  </c:pt>
                  <c:pt idx="2">
                    <c:v>7.9221209281352811</c:v>
                  </c:pt>
                </c:numCache>
              </c:numRef>
            </c:plus>
            <c:minus>
              <c:numRef>
                <c:f>'Diastolic Blood Pressure'!$T$2:$T$6</c:f>
                <c:numCache>
                  <c:formatCode>General</c:formatCode>
                  <c:ptCount val="5"/>
                  <c:pt idx="0">
                    <c:v>6.4485714754567214</c:v>
                  </c:pt>
                  <c:pt idx="1">
                    <c:v>8.1949171238436858</c:v>
                  </c:pt>
                  <c:pt idx="2">
                    <c:v>7.9221209281352811</c:v>
                  </c:pt>
                </c:numCache>
              </c:numRef>
            </c:minus>
            <c:spPr>
              <a:noFill/>
              <a:ln w="25400" cap="flat" cmpd="sng" algn="ctr">
                <a:solidFill>
                  <a:schemeClr val="tx1"/>
                </a:solidFill>
                <a:round/>
              </a:ln>
              <a:effectLst/>
            </c:spPr>
          </c:errBars>
          <c:xVal>
            <c:numRef>
              <c:f>'Diastolic Blood Pressure'!$R$2:$R$4</c:f>
              <c:numCache>
                <c:formatCode>General</c:formatCode>
                <c:ptCount val="3"/>
                <c:pt idx="0">
                  <c:v>21.5</c:v>
                </c:pt>
                <c:pt idx="1">
                  <c:v>51.5</c:v>
                </c:pt>
                <c:pt idx="2">
                  <c:v>81.5</c:v>
                </c:pt>
              </c:numCache>
            </c:numRef>
          </c:xVal>
          <c:yVal>
            <c:numRef>
              <c:f>'Diastolic Blood Pressure'!$S$2:$S$4</c:f>
              <c:numCache>
                <c:formatCode>General</c:formatCode>
                <c:ptCount val="3"/>
                <c:pt idx="0">
                  <c:v>67.52</c:v>
                </c:pt>
                <c:pt idx="1">
                  <c:v>68.64</c:v>
                </c:pt>
                <c:pt idx="2">
                  <c:v>67.813333333333333</c:v>
                </c:pt>
              </c:numCache>
            </c:numRef>
          </c:yVal>
          <c:smooth val="0"/>
          <c:extLst>
            <c:ext xmlns:c16="http://schemas.microsoft.com/office/drawing/2014/chart" uri="{C3380CC4-5D6E-409C-BE32-E72D297353CC}">
              <c16:uniqueId val="{00000001-8589-450C-B30E-2FADB141D68E}"/>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Diastolic Blood Pressure (mmHg)</a:t>
                </a:r>
              </a:p>
            </c:rich>
          </c:tx>
          <c:layout>
            <c:manualLayout>
              <c:xMode val="edge"/>
              <c:yMode val="edge"/>
              <c:x val="3.0555555555555555E-2"/>
              <c:y val="0.14272491980169147"/>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'Diastolic Blood Pressure'!$P$1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'Diastolic Blood Pressure'!$Q$2:$Q$6</c:f>
                <c:numCache>
                  <c:formatCode>General</c:formatCode>
                  <c:ptCount val="5"/>
                  <c:pt idx="0">
                    <c:v>6.9205277041352646</c:v>
                  </c:pt>
                  <c:pt idx="1">
                    <c:v>7.9565486655123712</c:v>
                  </c:pt>
                  <c:pt idx="2">
                    <c:v>5.7795296489388255</c:v>
                  </c:pt>
                </c:numCache>
              </c:numRef>
            </c:plus>
            <c:minus>
              <c:numRef>
                <c:f>'Diastolic Blood Pressure'!$Q$2:$Q$6</c:f>
                <c:numCache>
                  <c:formatCode>General</c:formatCode>
                  <c:ptCount val="5"/>
                  <c:pt idx="0">
                    <c:v>6.9205277041352646</c:v>
                  </c:pt>
                  <c:pt idx="1">
                    <c:v>7.9565486655123712</c:v>
                  </c:pt>
                  <c:pt idx="2">
                    <c:v>5.7795296489388255</c:v>
                  </c:pt>
                </c:numCache>
              </c:numRef>
            </c:minus>
            <c:spPr>
              <a:noFill/>
              <a:ln w="25400" cap="flat" cmpd="sng" algn="ctr">
                <a:solidFill>
                  <a:schemeClr val="tx1"/>
                </a:solidFill>
                <a:round/>
              </a:ln>
              <a:effectLst/>
            </c:spPr>
          </c:errBars>
          <c:xVal>
            <c:numRef>
              <c:f>'Diastolic Blood Pressure'!$O$2:$O$4</c:f>
              <c:numCache>
                <c:formatCode>General</c:formatCode>
                <c:ptCount val="3"/>
                <c:pt idx="0">
                  <c:v>18.5</c:v>
                </c:pt>
                <c:pt idx="1">
                  <c:v>48.5</c:v>
                </c:pt>
                <c:pt idx="2">
                  <c:v>78.5</c:v>
                </c:pt>
              </c:numCache>
            </c:numRef>
          </c:xVal>
          <c:yVal>
            <c:numRef>
              <c:f>'Diastolic Blood Pressure'!$P$2:$P$4</c:f>
              <c:numCache>
                <c:formatCode>General</c:formatCode>
                <c:ptCount val="3"/>
                <c:pt idx="0">
                  <c:v>68.239999999999995</c:v>
                </c:pt>
                <c:pt idx="1">
                  <c:v>68.16</c:v>
                </c:pt>
                <c:pt idx="2">
                  <c:v>66.426666666666662</c:v>
                </c:pt>
              </c:numCache>
            </c:numRef>
          </c:yVal>
          <c:smooth val="0"/>
          <c:extLst>
            <c:ext xmlns:c16="http://schemas.microsoft.com/office/drawing/2014/chart" uri="{C3380CC4-5D6E-409C-BE32-E72D297353CC}">
              <c16:uniqueId val="{00000000-531F-4A30-9FF6-53F64DD1A8F8}"/>
            </c:ext>
          </c:extLst>
        </c:ser>
        <c:ser>
          <c:idx val="1"/>
          <c:order val="1"/>
          <c:tx>
            <c:strRef>
              <c:f>'Diastolic Blood Pressure'!$S$1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'Diastolic Blood Pressure'!$T$2:$T$6</c:f>
                <c:numCache>
                  <c:formatCode>General</c:formatCode>
                  <c:ptCount val="5"/>
                  <c:pt idx="0">
                    <c:v>6.4485714754567214</c:v>
                  </c:pt>
                  <c:pt idx="1">
                    <c:v>8.1949171238436858</c:v>
                  </c:pt>
                  <c:pt idx="2">
                    <c:v>7.9221209281352811</c:v>
                  </c:pt>
                </c:numCache>
              </c:numRef>
            </c:plus>
            <c:minus>
              <c:numRef>
                <c:f>'Diastolic Blood Pressure'!$T$2:$T$6</c:f>
                <c:numCache>
                  <c:formatCode>General</c:formatCode>
                  <c:ptCount val="5"/>
                  <c:pt idx="0">
                    <c:v>6.4485714754567214</c:v>
                  </c:pt>
                  <c:pt idx="1">
                    <c:v>8.1949171238436858</c:v>
                  </c:pt>
                  <c:pt idx="2">
                    <c:v>7.9221209281352811</c:v>
                  </c:pt>
                </c:numCache>
              </c:numRef>
            </c:minus>
            <c:spPr>
              <a:noFill/>
              <a:ln w="25400" cap="flat" cmpd="sng" algn="ctr">
                <a:solidFill>
                  <a:schemeClr val="tx1"/>
                </a:solidFill>
                <a:round/>
              </a:ln>
              <a:effectLst/>
            </c:spPr>
          </c:errBars>
          <c:xVal>
            <c:numRef>
              <c:f>'Diastolic Blood Pressure'!$R$2:$R$4</c:f>
              <c:numCache>
                <c:formatCode>General</c:formatCode>
                <c:ptCount val="3"/>
                <c:pt idx="0">
                  <c:v>21.5</c:v>
                </c:pt>
                <c:pt idx="1">
                  <c:v>51.5</c:v>
                </c:pt>
                <c:pt idx="2">
                  <c:v>81.5</c:v>
                </c:pt>
              </c:numCache>
            </c:numRef>
          </c:xVal>
          <c:yVal>
            <c:numRef>
              <c:f>'Diastolic Blood Pressure'!$S$2:$S$4</c:f>
              <c:numCache>
                <c:formatCode>General</c:formatCode>
                <c:ptCount val="3"/>
                <c:pt idx="0">
                  <c:v>67.52</c:v>
                </c:pt>
                <c:pt idx="1">
                  <c:v>68.64</c:v>
                </c:pt>
                <c:pt idx="2">
                  <c:v>67.813333333333333</c:v>
                </c:pt>
              </c:numCache>
            </c:numRef>
          </c:yVal>
          <c:smooth val="0"/>
          <c:extLst>
            <c:ext xmlns:c16="http://schemas.microsoft.com/office/drawing/2014/chart" uri="{C3380CC4-5D6E-409C-BE32-E72D297353CC}">
              <c16:uniqueId val="{00000001-531F-4A30-9FF6-53F64DD1A8F8}"/>
            </c:ext>
          </c:extLst>
        </c:ser>
        <c:ser>
          <c:idx val="2"/>
          <c:order val="2"/>
          <c:tx>
            <c:strRef>
              <c:f>'Diastolic Blood Pressure'!$Y$1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'Diastolic Blood Pressure'!$Z$2:$Z$6</c:f>
                <c:numCache>
                  <c:formatCode>General</c:formatCode>
                  <c:ptCount val="5"/>
                  <c:pt idx="0">
                    <c:v>7.8123598888534671</c:v>
                  </c:pt>
                  <c:pt idx="1">
                    <c:v>8.5292000062873718</c:v>
                  </c:pt>
                  <c:pt idx="2">
                    <c:v>6.3133480704269633</c:v>
                  </c:pt>
                </c:numCache>
              </c:numRef>
            </c:plus>
            <c:minus>
              <c:numRef>
                <c:f>'Diastolic Blood Pressure'!$Z$2:$Z$6</c:f>
                <c:numCache>
                  <c:formatCode>General</c:formatCode>
                  <c:ptCount val="5"/>
                  <c:pt idx="0">
                    <c:v>7.8123598888534671</c:v>
                  </c:pt>
                  <c:pt idx="1">
                    <c:v>8.5292000062873718</c:v>
                  </c:pt>
                  <c:pt idx="2">
                    <c:v>6.3133480704269633</c:v>
                  </c:pt>
                </c:numCache>
              </c:numRef>
            </c:minus>
            <c:spPr>
              <a:noFill/>
              <a:ln w="25400" cap="flat" cmpd="sng" algn="ctr">
                <a:solidFill>
                  <a:srgbClr val="0070C0"/>
                </a:solidFill>
                <a:round/>
              </a:ln>
              <a:effectLst/>
            </c:spPr>
          </c:errBars>
          <c:xVal>
            <c:numRef>
              <c:f>'Diastolic Blood Pressure'!$X$2:$X$4</c:f>
              <c:numCache>
                <c:formatCode>General</c:formatCode>
                <c:ptCount val="3"/>
                <c:pt idx="0">
                  <c:v>18</c:v>
                </c:pt>
                <c:pt idx="1">
                  <c:v>48</c:v>
                </c:pt>
                <c:pt idx="2">
                  <c:v>78</c:v>
                </c:pt>
              </c:numCache>
            </c:numRef>
          </c:xVal>
          <c:yVal>
            <c:numRef>
              <c:f>'Diastolic Blood Pressure'!$Y$2:$Y$4</c:f>
              <c:numCache>
                <c:formatCode>General</c:formatCode>
                <c:ptCount val="3"/>
                <c:pt idx="0">
                  <c:v>68.571428571428569</c:v>
                </c:pt>
                <c:pt idx="1">
                  <c:v>68.142857142857139</c:v>
                </c:pt>
                <c:pt idx="2">
                  <c:v>65.523809523809518</c:v>
                </c:pt>
              </c:numCache>
            </c:numRef>
          </c:yVal>
          <c:smooth val="0"/>
          <c:extLst>
            <c:ext xmlns:c16="http://schemas.microsoft.com/office/drawing/2014/chart" uri="{C3380CC4-5D6E-409C-BE32-E72D297353CC}">
              <c16:uniqueId val="{00000002-531F-4A30-9FF6-53F64DD1A8F8}"/>
            </c:ext>
          </c:extLst>
        </c:ser>
        <c:ser>
          <c:idx val="3"/>
          <c:order val="3"/>
          <c:tx>
            <c:strRef>
              <c:f>'Diastolic Blood Pressure'!$AB$1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'Diastolic Blood Pressure'!$AC$2:$AC$6</c:f>
                <c:numCache>
                  <c:formatCode>General</c:formatCode>
                  <c:ptCount val="5"/>
                  <c:pt idx="0">
                    <c:v>5.9373837043368898</c:v>
                  </c:pt>
                  <c:pt idx="1">
                    <c:v>7.5738785548512748</c:v>
                  </c:pt>
                  <c:pt idx="2">
                    <c:v>5.0751921892255227</c:v>
                  </c:pt>
                </c:numCache>
              </c:numRef>
            </c:plus>
            <c:minus>
              <c:numRef>
                <c:f>'Diastolic Blood Pressure'!$AC$2:$AC$6</c:f>
                <c:numCache>
                  <c:formatCode>General</c:formatCode>
                  <c:ptCount val="5"/>
                  <c:pt idx="0">
                    <c:v>5.9373837043368898</c:v>
                  </c:pt>
                  <c:pt idx="1">
                    <c:v>7.5738785548512748</c:v>
                  </c:pt>
                  <c:pt idx="2">
                    <c:v>5.0751921892255227</c:v>
                  </c:pt>
                </c:numCache>
              </c:numRef>
            </c:minus>
            <c:spPr>
              <a:noFill/>
              <a:ln w="25400" cap="flat" cmpd="sng" algn="ctr">
                <a:solidFill>
                  <a:srgbClr val="7030A0"/>
                </a:solidFill>
                <a:round/>
              </a:ln>
              <a:effectLst/>
            </c:spPr>
          </c:errBars>
          <c:xVal>
            <c:numRef>
              <c:f>'Diastolic Blood Pressure'!$AA$2:$AA$4</c:f>
              <c:numCache>
                <c:formatCode>General</c:formatCode>
                <c:ptCount val="3"/>
                <c:pt idx="0">
                  <c:v>19</c:v>
                </c:pt>
                <c:pt idx="1">
                  <c:v>49</c:v>
                </c:pt>
                <c:pt idx="2">
                  <c:v>79</c:v>
                </c:pt>
              </c:numCache>
            </c:numRef>
          </c:xVal>
          <c:yVal>
            <c:numRef>
              <c:f>'Diastolic Blood Pressure'!$AB$2:$AB$4</c:f>
              <c:numCache>
                <c:formatCode>General</c:formatCode>
                <c:ptCount val="3"/>
                <c:pt idx="0">
                  <c:v>67.818181818181813</c:v>
                </c:pt>
                <c:pt idx="1">
                  <c:v>68.181818181818187</c:v>
                </c:pt>
                <c:pt idx="2">
                  <c:v>67.575757575757578</c:v>
                </c:pt>
              </c:numCache>
            </c:numRef>
          </c:yVal>
          <c:smooth val="0"/>
          <c:extLst>
            <c:ext xmlns:c16="http://schemas.microsoft.com/office/drawing/2014/chart" uri="{C3380CC4-5D6E-409C-BE32-E72D297353CC}">
              <c16:uniqueId val="{00000003-531F-4A30-9FF6-53F64DD1A8F8}"/>
            </c:ext>
          </c:extLst>
        </c:ser>
        <c:ser>
          <c:idx val="4"/>
          <c:order val="4"/>
          <c:tx>
            <c:strRef>
              <c:f>'Diastolic Blood Pressure'!$AE$1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'Diastolic Blood Pressure'!$AF$2:$AF$6</c:f>
                <c:numCache>
                  <c:formatCode>General</c:formatCode>
                  <c:ptCount val="5"/>
                  <c:pt idx="0">
                    <c:v>6.8255785533918356</c:v>
                  </c:pt>
                  <c:pt idx="1">
                    <c:v>7.8687726118869348</c:v>
                  </c:pt>
                  <c:pt idx="2">
                    <c:v>7.5203021917303463</c:v>
                  </c:pt>
                </c:numCache>
              </c:numRef>
            </c:plus>
            <c:minus>
              <c:numRef>
                <c:f>'Diastolic Blood Pressure'!$AF$2:$AF$6</c:f>
                <c:numCache>
                  <c:formatCode>General</c:formatCode>
                  <c:ptCount val="5"/>
                  <c:pt idx="0">
                    <c:v>6.8255785533918356</c:v>
                  </c:pt>
                  <c:pt idx="1">
                    <c:v>7.8687726118869348</c:v>
                  </c:pt>
                  <c:pt idx="2">
                    <c:v>7.5203021917303463</c:v>
                  </c:pt>
                </c:numCache>
              </c:numRef>
            </c:minus>
            <c:spPr>
              <a:noFill/>
              <a:ln w="25400" cap="flat" cmpd="sng" algn="ctr">
                <a:solidFill>
                  <a:srgbClr val="0070C0"/>
                </a:solidFill>
                <a:round/>
              </a:ln>
              <a:effectLst/>
            </c:spPr>
          </c:errBars>
          <c:xVal>
            <c:numRef>
              <c:f>'Diastolic Blood Pressure'!$AD$2:$AD$4</c:f>
              <c:numCache>
                <c:formatCode>General</c:formatCode>
                <c:ptCount val="3"/>
                <c:pt idx="0">
                  <c:v>21</c:v>
                </c:pt>
                <c:pt idx="1">
                  <c:v>51</c:v>
                </c:pt>
                <c:pt idx="2">
                  <c:v>81</c:v>
                </c:pt>
              </c:numCache>
            </c:numRef>
          </c:xVal>
          <c:yVal>
            <c:numRef>
              <c:f>'Diastolic Blood Pressure'!$AE$2:$AE$4</c:f>
              <c:numCache>
                <c:formatCode>General</c:formatCode>
                <c:ptCount val="3"/>
                <c:pt idx="0">
                  <c:v>67.904761904761912</c:v>
                </c:pt>
                <c:pt idx="1">
                  <c:v>70.071428571428569</c:v>
                </c:pt>
                <c:pt idx="2">
                  <c:v>69.023809523809533</c:v>
                </c:pt>
              </c:numCache>
            </c:numRef>
          </c:yVal>
          <c:smooth val="0"/>
          <c:extLst>
            <c:ext xmlns:c16="http://schemas.microsoft.com/office/drawing/2014/chart" uri="{C3380CC4-5D6E-409C-BE32-E72D297353CC}">
              <c16:uniqueId val="{00000004-531F-4A30-9FF6-53F64DD1A8F8}"/>
            </c:ext>
          </c:extLst>
        </c:ser>
        <c:ser>
          <c:idx val="5"/>
          <c:order val="5"/>
          <c:tx>
            <c:strRef>
              <c:f>'Diastolic Blood Pressure'!$AH$1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'Diastolic Blood Pressure'!$AI$2:$AI$6</c:f>
                <c:numCache>
                  <c:formatCode>General</c:formatCode>
                  <c:ptCount val="5"/>
                  <c:pt idx="0">
                    <c:v>6.2262072376091506</c:v>
                  </c:pt>
                  <c:pt idx="1">
                    <c:v>8.6118311852727363</c:v>
                  </c:pt>
                  <c:pt idx="2">
                    <c:v>8.5111928682414142</c:v>
                  </c:pt>
                </c:numCache>
              </c:numRef>
            </c:plus>
            <c:minus>
              <c:numRef>
                <c:f>'Diastolic Blood Pressure'!$AI$2:$AI$6</c:f>
                <c:numCache>
                  <c:formatCode>General</c:formatCode>
                  <c:ptCount val="5"/>
                  <c:pt idx="0">
                    <c:v>6.2262072376091506</c:v>
                  </c:pt>
                  <c:pt idx="1">
                    <c:v>8.6118311852727363</c:v>
                  </c:pt>
                  <c:pt idx="2">
                    <c:v>8.5111928682414142</c:v>
                  </c:pt>
                </c:numCache>
              </c:numRef>
            </c:minus>
            <c:spPr>
              <a:noFill/>
              <a:ln w="25400" cap="flat" cmpd="sng" algn="ctr">
                <a:solidFill>
                  <a:srgbClr val="7030A0"/>
                </a:solidFill>
                <a:round/>
              </a:ln>
              <a:effectLst/>
            </c:spPr>
          </c:errBars>
          <c:xVal>
            <c:numRef>
              <c:f>'Diastolic Blood Pressure'!$AG$2:$AG$4</c:f>
              <c:numCache>
                <c:formatCode>General</c:formatCode>
                <c:ptCount val="3"/>
                <c:pt idx="0">
                  <c:v>22</c:v>
                </c:pt>
                <c:pt idx="1">
                  <c:v>52</c:v>
                </c:pt>
                <c:pt idx="2">
                  <c:v>82</c:v>
                </c:pt>
              </c:numCache>
            </c:numRef>
          </c:xVal>
          <c:yVal>
            <c:numRef>
              <c:f>'Diastolic Blood Pressure'!$AH$2:$AH$4</c:f>
              <c:numCache>
                <c:formatCode>General</c:formatCode>
                <c:ptCount val="3"/>
                <c:pt idx="0">
                  <c:v>67.030303030303031</c:v>
                </c:pt>
                <c:pt idx="1">
                  <c:v>66.818181818181813</c:v>
                </c:pt>
                <c:pt idx="2">
                  <c:v>66.272727272727266</c:v>
                </c:pt>
              </c:numCache>
            </c:numRef>
          </c:yVal>
          <c:smooth val="0"/>
          <c:extLst>
            <c:ext xmlns:c16="http://schemas.microsoft.com/office/drawing/2014/chart" uri="{C3380CC4-5D6E-409C-BE32-E72D297353CC}">
              <c16:uniqueId val="{00000005-531F-4A30-9FF6-53F64DD1A8F8}"/>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Pre VOT               5-Min Post               Post VOT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Diastolic Blood Pressure (mmHg)</a:t>
                </a:r>
              </a:p>
            </c:rich>
          </c:tx>
          <c:layout>
            <c:manualLayout>
              <c:xMode val="edge"/>
              <c:yMode val="edge"/>
              <c:x val="3.0555555555555555E-2"/>
              <c:y val="0.161709034281578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Slope 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Slope 2'!$N$2:$N$3</c:f>
                <c:numCache>
                  <c:formatCode>General</c:formatCode>
                  <c:ptCount val="2"/>
                  <c:pt idx="0">
                    <c:v>1.1500493925883668</c:v>
                  </c:pt>
                  <c:pt idx="1">
                    <c:v>0.95002351478015779</c:v>
                  </c:pt>
                </c:numCache>
              </c:numRef>
            </c:plus>
            <c:minus>
              <c:numRef>
                <c:f>'FCR Slope 2'!$N$2:$N$3</c:f>
                <c:numCache>
                  <c:formatCode>General</c:formatCode>
                  <c:ptCount val="2"/>
                  <c:pt idx="0">
                    <c:v>1.1500493925883668</c:v>
                  </c:pt>
                  <c:pt idx="1">
                    <c:v>0.95002351478015779</c:v>
                  </c:pt>
                </c:numCache>
              </c:numRef>
            </c:minus>
            <c:spPr>
              <a:noFill/>
              <a:ln w="25400" cap="flat" cmpd="sng" algn="ctr">
                <a:solidFill>
                  <a:schemeClr val="tx1"/>
                </a:solidFill>
                <a:round/>
              </a:ln>
              <a:effectLst/>
            </c:spPr>
          </c:errBars>
          <c:xVal>
            <c:numRef>
              <c:f>'FCR Slope 2'!$L$2:$L$3</c:f>
              <c:numCache>
                <c:formatCode>General</c:formatCode>
                <c:ptCount val="2"/>
                <c:pt idx="0">
                  <c:v>23.5</c:v>
                </c:pt>
                <c:pt idx="1">
                  <c:v>73.5</c:v>
                </c:pt>
              </c:numCache>
            </c:numRef>
          </c:xVal>
          <c:yVal>
            <c:numRef>
              <c:f>'FCR Slope 2'!$M$2:$M$3</c:f>
              <c:numCache>
                <c:formatCode>General</c:formatCode>
                <c:ptCount val="2"/>
                <c:pt idx="0">
                  <c:v>3.3834285713600001</c:v>
                </c:pt>
                <c:pt idx="1">
                  <c:v>3.4137837837999996</c:v>
                </c:pt>
              </c:numCache>
            </c:numRef>
          </c:yVal>
          <c:smooth val="0"/>
          <c:extLst>
            <c:ext xmlns:c16="http://schemas.microsoft.com/office/drawing/2014/chart" uri="{C3380CC4-5D6E-409C-BE32-E72D297353CC}">
              <c16:uniqueId val="{00000000-E5AA-4600-8B8C-43EDE78BF249}"/>
            </c:ext>
          </c:extLst>
        </c:ser>
        <c:ser>
          <c:idx val="1"/>
          <c:order val="1"/>
          <c:tx>
            <c:strRef>
              <c:f>'FCR Slope 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Slope 2'!$Q$2:$Q$3</c:f>
                <c:numCache>
                  <c:formatCode>General</c:formatCode>
                  <c:ptCount val="2"/>
                  <c:pt idx="0">
                    <c:v>1.07427378223432</c:v>
                  </c:pt>
                  <c:pt idx="1">
                    <c:v>0.88962321434318814</c:v>
                  </c:pt>
                </c:numCache>
              </c:numRef>
            </c:plus>
            <c:minus>
              <c:numRef>
                <c:f>'FCR Slope 2'!$Q$2:$Q$3</c:f>
                <c:numCache>
                  <c:formatCode>General</c:formatCode>
                  <c:ptCount val="2"/>
                  <c:pt idx="0">
                    <c:v>1.07427378223432</c:v>
                  </c:pt>
                  <c:pt idx="1">
                    <c:v>0.88962321434318814</c:v>
                  </c:pt>
                </c:numCache>
              </c:numRef>
            </c:minus>
            <c:spPr>
              <a:noFill/>
              <a:ln w="25400" cap="flat" cmpd="sng" algn="ctr">
                <a:solidFill>
                  <a:schemeClr val="tx1"/>
                </a:solidFill>
                <a:round/>
              </a:ln>
              <a:effectLst/>
            </c:spPr>
          </c:errBars>
          <c:xVal>
            <c:numRef>
              <c:f>'FCR Slope 2'!$O$2:$O$3</c:f>
              <c:numCache>
                <c:formatCode>General</c:formatCode>
                <c:ptCount val="2"/>
                <c:pt idx="0">
                  <c:v>26.5</c:v>
                </c:pt>
                <c:pt idx="1">
                  <c:v>76.5</c:v>
                </c:pt>
              </c:numCache>
            </c:numRef>
          </c:xVal>
          <c:yVal>
            <c:numRef>
              <c:f>'FCR Slope 2'!$P$2:$P$3</c:f>
              <c:numCache>
                <c:formatCode>General</c:formatCode>
                <c:ptCount val="2"/>
                <c:pt idx="0">
                  <c:v>3.0580772200399995</c:v>
                </c:pt>
                <c:pt idx="1">
                  <c:v>3.4280386099999998</c:v>
                </c:pt>
              </c:numCache>
            </c:numRef>
          </c:yVal>
          <c:smooth val="0"/>
          <c:extLst>
            <c:ext xmlns:c16="http://schemas.microsoft.com/office/drawing/2014/chart" uri="{C3380CC4-5D6E-409C-BE32-E72D297353CC}">
              <c16:uniqueId val="{00000001-E5AA-4600-8B8C-43EDE78BF249}"/>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6"/>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2 1</a:t>
                </a:r>
                <a:r>
                  <a:rPr lang="en-US" sz="1200" b="1" i="0" u="none" strike="noStrike" kern="1200" baseline="30000">
                    <a:solidFill>
                      <a:sysClr val="windowText" lastClr="000000"/>
                    </a:solidFill>
                  </a:rPr>
                  <a:t>st</a:t>
                </a:r>
                <a:r>
                  <a:rPr lang="en-US" sz="1200" b="1" i="0" u="none" strike="noStrike" kern="1200" baseline="0">
                    <a:solidFill>
                      <a:sysClr val="windowText" lastClr="000000"/>
                    </a:solidFill>
                  </a:rPr>
                  <a:t> 10s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Slope 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Slope 2'!$N$2:$N$3</c:f>
                <c:numCache>
                  <c:formatCode>General</c:formatCode>
                  <c:ptCount val="2"/>
                  <c:pt idx="0">
                    <c:v>1.1500493925883668</c:v>
                  </c:pt>
                  <c:pt idx="1">
                    <c:v>0.95002351478015779</c:v>
                  </c:pt>
                </c:numCache>
              </c:numRef>
            </c:plus>
            <c:minus>
              <c:numRef>
                <c:f>'FCR Slope 2'!$N$2:$N$3</c:f>
                <c:numCache>
                  <c:formatCode>General</c:formatCode>
                  <c:ptCount val="2"/>
                  <c:pt idx="0">
                    <c:v>1.1500493925883668</c:v>
                  </c:pt>
                  <c:pt idx="1">
                    <c:v>0.95002351478015779</c:v>
                  </c:pt>
                </c:numCache>
              </c:numRef>
            </c:minus>
            <c:spPr>
              <a:noFill/>
              <a:ln w="25400" cap="flat" cmpd="sng" algn="ctr">
                <a:solidFill>
                  <a:schemeClr val="tx1"/>
                </a:solidFill>
                <a:round/>
              </a:ln>
              <a:effectLst/>
            </c:spPr>
          </c:errBars>
          <c:xVal>
            <c:numRef>
              <c:f>'FCR Slope 2'!$L$2:$L$3</c:f>
              <c:numCache>
                <c:formatCode>General</c:formatCode>
                <c:ptCount val="2"/>
                <c:pt idx="0">
                  <c:v>23.5</c:v>
                </c:pt>
                <c:pt idx="1">
                  <c:v>73.5</c:v>
                </c:pt>
              </c:numCache>
            </c:numRef>
          </c:xVal>
          <c:yVal>
            <c:numRef>
              <c:f>'FCR Slope 2'!$M$2:$M$3</c:f>
              <c:numCache>
                <c:formatCode>General</c:formatCode>
                <c:ptCount val="2"/>
                <c:pt idx="0">
                  <c:v>3.3834285713600001</c:v>
                </c:pt>
                <c:pt idx="1">
                  <c:v>3.4137837837999996</c:v>
                </c:pt>
              </c:numCache>
            </c:numRef>
          </c:yVal>
          <c:smooth val="0"/>
          <c:extLst>
            <c:ext xmlns:c16="http://schemas.microsoft.com/office/drawing/2014/chart" uri="{C3380CC4-5D6E-409C-BE32-E72D297353CC}">
              <c16:uniqueId val="{00000000-07FF-483F-8B18-BC88228E02D3}"/>
            </c:ext>
          </c:extLst>
        </c:ser>
        <c:ser>
          <c:idx val="1"/>
          <c:order val="1"/>
          <c:tx>
            <c:strRef>
              <c:f>'FCR Slope 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Slope 2'!$Q$2:$Q$3</c:f>
                <c:numCache>
                  <c:formatCode>General</c:formatCode>
                  <c:ptCount val="2"/>
                  <c:pt idx="0">
                    <c:v>1.07427378223432</c:v>
                  </c:pt>
                  <c:pt idx="1">
                    <c:v>0.88962321434318814</c:v>
                  </c:pt>
                </c:numCache>
              </c:numRef>
            </c:plus>
            <c:minus>
              <c:numRef>
                <c:f>'FCR Slope 2'!$Q$2:$Q$3</c:f>
                <c:numCache>
                  <c:formatCode>General</c:formatCode>
                  <c:ptCount val="2"/>
                  <c:pt idx="0">
                    <c:v>1.07427378223432</c:v>
                  </c:pt>
                  <c:pt idx="1">
                    <c:v>0.88962321434318814</c:v>
                  </c:pt>
                </c:numCache>
              </c:numRef>
            </c:minus>
            <c:spPr>
              <a:noFill/>
              <a:ln w="25400" cap="flat" cmpd="sng" algn="ctr">
                <a:solidFill>
                  <a:schemeClr val="tx1"/>
                </a:solidFill>
                <a:round/>
              </a:ln>
              <a:effectLst/>
            </c:spPr>
          </c:errBars>
          <c:xVal>
            <c:numRef>
              <c:f>'FCR Slope 2'!$O$2:$O$3</c:f>
              <c:numCache>
                <c:formatCode>General</c:formatCode>
                <c:ptCount val="2"/>
                <c:pt idx="0">
                  <c:v>26.5</c:v>
                </c:pt>
                <c:pt idx="1">
                  <c:v>76.5</c:v>
                </c:pt>
              </c:numCache>
            </c:numRef>
          </c:xVal>
          <c:yVal>
            <c:numRef>
              <c:f>'FCR Slope 2'!$P$2:$P$3</c:f>
              <c:numCache>
                <c:formatCode>General</c:formatCode>
                <c:ptCount val="2"/>
                <c:pt idx="0">
                  <c:v>3.0580772200399995</c:v>
                </c:pt>
                <c:pt idx="1">
                  <c:v>3.4280386099999998</c:v>
                </c:pt>
              </c:numCache>
            </c:numRef>
          </c:yVal>
          <c:smooth val="0"/>
          <c:extLst>
            <c:ext xmlns:c16="http://schemas.microsoft.com/office/drawing/2014/chart" uri="{C3380CC4-5D6E-409C-BE32-E72D297353CC}">
              <c16:uniqueId val="{00000001-07FF-483F-8B18-BC88228E02D3}"/>
            </c:ext>
          </c:extLst>
        </c:ser>
        <c:ser>
          <c:idx val="2"/>
          <c:order val="2"/>
          <c:tx>
            <c:strRef>
              <c:f>'FCR Slope 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'FCR Slope 2'!$W$2:$W$3</c:f>
                <c:numCache>
                  <c:formatCode>General</c:formatCode>
                  <c:ptCount val="2"/>
                  <c:pt idx="0">
                    <c:v>1.0268218375237077</c:v>
                  </c:pt>
                  <c:pt idx="1">
                    <c:v>0.99986544851725645</c:v>
                  </c:pt>
                </c:numCache>
              </c:numRef>
            </c:plus>
            <c:minus>
              <c:numRef>
                <c:f>'FCR Slope 2'!$W$2:$W$3</c:f>
                <c:numCache>
                  <c:formatCode>General</c:formatCode>
                  <c:ptCount val="2"/>
                  <c:pt idx="0">
                    <c:v>1.0268218375237077</c:v>
                  </c:pt>
                  <c:pt idx="1">
                    <c:v>0.99986544851725645</c:v>
                  </c:pt>
                </c:numCache>
              </c:numRef>
            </c:minus>
            <c:spPr>
              <a:noFill/>
              <a:ln w="25400" cap="flat" cmpd="sng" algn="ctr">
                <a:solidFill>
                  <a:srgbClr val="0070C0"/>
                </a:solidFill>
                <a:round/>
              </a:ln>
              <a:effectLst/>
            </c:spPr>
          </c:errBars>
          <c:xVal>
            <c:numRef>
              <c:f>'FCR Slope 2'!$U$2:$U$3</c:f>
              <c:numCache>
                <c:formatCode>General</c:formatCode>
                <c:ptCount val="2"/>
                <c:pt idx="0">
                  <c:v>23</c:v>
                </c:pt>
                <c:pt idx="1">
                  <c:v>73</c:v>
                </c:pt>
              </c:numCache>
            </c:numRef>
          </c:xVal>
          <c:yVal>
            <c:numRef>
              <c:f>'FCR Slope 2'!$V$2:$V$3</c:f>
              <c:numCache>
                <c:formatCode>General</c:formatCode>
                <c:ptCount val="2"/>
                <c:pt idx="0">
                  <c:v>3.0581632652857142</c:v>
                </c:pt>
                <c:pt idx="1">
                  <c:v>3.1960424710714284</c:v>
                </c:pt>
              </c:numCache>
            </c:numRef>
          </c:yVal>
          <c:smooth val="0"/>
          <c:extLst>
            <c:ext xmlns:c16="http://schemas.microsoft.com/office/drawing/2014/chart" uri="{C3380CC4-5D6E-409C-BE32-E72D297353CC}">
              <c16:uniqueId val="{00000002-07FF-483F-8B18-BC88228E02D3}"/>
            </c:ext>
          </c:extLst>
        </c:ser>
        <c:ser>
          <c:idx val="3"/>
          <c:order val="3"/>
          <c:tx>
            <c:strRef>
              <c:f>'FCR Slope 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'FCR Slope 2'!$Z$2:$Z$3</c:f>
                <c:numCache>
                  <c:formatCode>General</c:formatCode>
                  <c:ptCount val="2"/>
                  <c:pt idx="0">
                    <c:v>1.2111862658193373</c:v>
                  </c:pt>
                  <c:pt idx="1">
                    <c:v>0.84593319396024691</c:v>
                  </c:pt>
                </c:numCache>
              </c:numRef>
            </c:plus>
            <c:minus>
              <c:numRef>
                <c:f>'FCR Slope 2'!$Z$2:$Z$3</c:f>
                <c:numCache>
                  <c:formatCode>General</c:formatCode>
                  <c:ptCount val="2"/>
                  <c:pt idx="0">
                    <c:v>1.2111862658193373</c:v>
                  </c:pt>
                  <c:pt idx="1">
                    <c:v>0.84593319396024691</c:v>
                  </c:pt>
                </c:numCache>
              </c:numRef>
            </c:minus>
            <c:spPr>
              <a:noFill/>
              <a:ln w="25400" cap="flat" cmpd="sng" algn="ctr">
                <a:solidFill>
                  <a:srgbClr val="7030A0"/>
                </a:solidFill>
                <a:round/>
              </a:ln>
              <a:effectLst/>
            </c:spPr>
          </c:errBars>
          <c:xVal>
            <c:numRef>
              <c:f>'FCR Slope 2'!$X$2:$X$3</c:f>
              <c:numCache>
                <c:formatCode>General</c:formatCode>
                <c:ptCount val="2"/>
                <c:pt idx="0">
                  <c:v>24</c:v>
                </c:pt>
                <c:pt idx="1">
                  <c:v>74</c:v>
                </c:pt>
              </c:numCache>
            </c:numRef>
          </c:xVal>
          <c:yVal>
            <c:numRef>
              <c:f>'FCR Slope 2'!$Y$2:$Y$3</c:f>
              <c:numCache>
                <c:formatCode>General</c:formatCode>
                <c:ptCount val="2"/>
                <c:pt idx="0">
                  <c:v>3.7974025972727272</c:v>
                </c:pt>
                <c:pt idx="1">
                  <c:v>3.6909090909090909</c:v>
                </c:pt>
              </c:numCache>
            </c:numRef>
          </c:yVal>
          <c:smooth val="0"/>
          <c:extLst>
            <c:ext xmlns:c16="http://schemas.microsoft.com/office/drawing/2014/chart" uri="{C3380CC4-5D6E-409C-BE32-E72D297353CC}">
              <c16:uniqueId val="{00000003-07FF-483F-8B18-BC88228E02D3}"/>
            </c:ext>
          </c:extLst>
        </c:ser>
        <c:ser>
          <c:idx val="4"/>
          <c:order val="4"/>
          <c:tx>
            <c:strRef>
              <c:f>'FCR Slope 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'FCR Slope 2'!$AC$2:$AC$3</c:f>
                <c:numCache>
                  <c:formatCode>General</c:formatCode>
                  <c:ptCount val="2"/>
                  <c:pt idx="0">
                    <c:v>0.9716215718732194</c:v>
                  </c:pt>
                  <c:pt idx="1">
                    <c:v>0.8453461164897893</c:v>
                  </c:pt>
                </c:numCache>
              </c:numRef>
            </c:plus>
            <c:minus>
              <c:numRef>
                <c:f>'FCR Slope 2'!$AC$2:$AC$3</c:f>
                <c:numCache>
                  <c:formatCode>General</c:formatCode>
                  <c:ptCount val="2"/>
                  <c:pt idx="0">
                    <c:v>0.9716215718732194</c:v>
                  </c:pt>
                  <c:pt idx="1">
                    <c:v>0.8453461164897893</c:v>
                  </c:pt>
                </c:numCache>
              </c:numRef>
            </c:minus>
            <c:spPr>
              <a:noFill/>
              <a:ln w="25400" cap="flat" cmpd="sng" algn="ctr">
                <a:solidFill>
                  <a:srgbClr val="0070C0"/>
                </a:solidFill>
                <a:round/>
              </a:ln>
              <a:effectLst/>
            </c:spPr>
          </c:errBars>
          <c:xVal>
            <c:numRef>
              <c:f>'FCR Slope 2'!$AA$2:$AA$3</c:f>
              <c:numCache>
                <c:formatCode>General</c:formatCode>
                <c:ptCount val="2"/>
                <c:pt idx="0">
                  <c:v>26</c:v>
                </c:pt>
                <c:pt idx="1">
                  <c:v>76</c:v>
                </c:pt>
              </c:numCache>
            </c:numRef>
          </c:xVal>
          <c:yVal>
            <c:numRef>
              <c:f>'FCR Slope 2'!$AB$2:$AB$3</c:f>
              <c:numCache>
                <c:formatCode>General</c:formatCode>
                <c:ptCount val="2"/>
                <c:pt idx="0">
                  <c:v>3.0649338112857145</c:v>
                </c:pt>
                <c:pt idx="1">
                  <c:v>3.1470077219285715</c:v>
                </c:pt>
              </c:numCache>
            </c:numRef>
          </c:yVal>
          <c:smooth val="0"/>
          <c:extLst>
            <c:ext xmlns:c16="http://schemas.microsoft.com/office/drawing/2014/chart" uri="{C3380CC4-5D6E-409C-BE32-E72D297353CC}">
              <c16:uniqueId val="{00000004-07FF-483F-8B18-BC88228E02D3}"/>
            </c:ext>
          </c:extLst>
        </c:ser>
        <c:ser>
          <c:idx val="5"/>
          <c:order val="5"/>
          <c:tx>
            <c:strRef>
              <c:f>'FCR Slope 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'FCR Slope 2'!$AF$2:$AF$3</c:f>
                <c:numCache>
                  <c:formatCode>General</c:formatCode>
                  <c:ptCount val="2"/>
                  <c:pt idx="0">
                    <c:v>1.2419103724270937</c:v>
                  </c:pt>
                  <c:pt idx="1">
                    <c:v>0.84802291051261447</c:v>
                  </c:pt>
                </c:numCache>
              </c:numRef>
            </c:plus>
            <c:minus>
              <c:numRef>
                <c:f>'FCR Slope 2'!$AF$2:$AF$3</c:f>
                <c:numCache>
                  <c:formatCode>General</c:formatCode>
                  <c:ptCount val="2"/>
                  <c:pt idx="0">
                    <c:v>1.2419103724270937</c:v>
                  </c:pt>
                  <c:pt idx="1">
                    <c:v>0.84802291051261447</c:v>
                  </c:pt>
                </c:numCache>
              </c:numRef>
            </c:minus>
            <c:spPr>
              <a:noFill/>
              <a:ln w="25400" cap="flat" cmpd="sng" algn="ctr">
                <a:solidFill>
                  <a:srgbClr val="7030A0"/>
                </a:solidFill>
                <a:round/>
              </a:ln>
              <a:effectLst/>
            </c:spPr>
          </c:errBars>
          <c:xVal>
            <c:numRef>
              <c:f>'FCR Slope 2'!$AD$2:$AD$3</c:f>
              <c:numCache>
                <c:formatCode>General</c:formatCode>
                <c:ptCount val="2"/>
                <c:pt idx="0">
                  <c:v>27</c:v>
                </c:pt>
                <c:pt idx="1">
                  <c:v>77</c:v>
                </c:pt>
              </c:numCache>
            </c:numRef>
          </c:xVal>
          <c:yVal>
            <c:numRef>
              <c:f>'FCR Slope 2'!$AE$2:$AE$3</c:f>
              <c:numCache>
                <c:formatCode>General</c:formatCode>
                <c:ptCount val="2"/>
                <c:pt idx="0">
                  <c:v>3.0493506493636371</c:v>
                </c:pt>
                <c:pt idx="1">
                  <c:v>3.785714285727273</c:v>
                </c:pt>
              </c:numCache>
            </c:numRef>
          </c:yVal>
          <c:smooth val="0"/>
          <c:extLst>
            <c:ext xmlns:c16="http://schemas.microsoft.com/office/drawing/2014/chart" uri="{C3380CC4-5D6E-409C-BE32-E72D297353CC}">
              <c16:uniqueId val="{00000005-07FF-483F-8B18-BC88228E02D3}"/>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2 1</a:t>
                </a:r>
                <a:r>
                  <a:rPr lang="en-US" sz="1200" b="1" i="0" u="none" strike="noStrike" kern="1200" baseline="30000">
                    <a:solidFill>
                      <a:sysClr val="windowText" lastClr="000000"/>
                    </a:solidFill>
                  </a:rPr>
                  <a:t>st</a:t>
                </a:r>
                <a:r>
                  <a:rPr lang="en-US" sz="1200" b="1" i="0" u="none" strike="noStrike" kern="1200" baseline="0">
                    <a:solidFill>
                      <a:sysClr val="windowText" lastClr="000000"/>
                    </a:solidFill>
                  </a:rPr>
                  <a:t> 10s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Slope 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Slope 2'!$N$2:$N$3</c:f>
                <c:numCache>
                  <c:formatCode>General</c:formatCode>
                  <c:ptCount val="2"/>
                  <c:pt idx="0">
                    <c:v>1.0966741620450167</c:v>
                  </c:pt>
                  <c:pt idx="1">
                    <c:v>1.3041842655586977</c:v>
                  </c:pt>
                </c:numCache>
              </c:numRef>
            </c:plus>
            <c:minus>
              <c:numRef>
                <c:f>'VL Slope 2'!$N$2:$N$3</c:f>
                <c:numCache>
                  <c:formatCode>General</c:formatCode>
                  <c:ptCount val="2"/>
                  <c:pt idx="0">
                    <c:v>1.0966741620450167</c:v>
                  </c:pt>
                  <c:pt idx="1">
                    <c:v>1.3041842655586977</c:v>
                  </c:pt>
                </c:numCache>
              </c:numRef>
            </c:minus>
            <c:spPr>
              <a:noFill/>
              <a:ln w="25400" cap="flat" cmpd="sng" algn="ctr">
                <a:solidFill>
                  <a:schemeClr val="tx1"/>
                </a:solidFill>
                <a:round/>
              </a:ln>
              <a:effectLst/>
            </c:spPr>
          </c:errBars>
          <c:xVal>
            <c:numRef>
              <c:f>'VL Slope 2'!$L$2:$L$3</c:f>
              <c:numCache>
                <c:formatCode>General</c:formatCode>
                <c:ptCount val="2"/>
                <c:pt idx="0">
                  <c:v>23.5</c:v>
                </c:pt>
                <c:pt idx="1">
                  <c:v>73.5</c:v>
                </c:pt>
              </c:numCache>
            </c:numRef>
          </c:xVal>
          <c:yVal>
            <c:numRef>
              <c:f>'VL Slope 2'!$M$2:$M$3</c:f>
              <c:numCache>
                <c:formatCode>General</c:formatCode>
                <c:ptCount val="2"/>
                <c:pt idx="0">
                  <c:v>2.9368571428799997</c:v>
                </c:pt>
                <c:pt idx="1">
                  <c:v>3.10971428576</c:v>
                </c:pt>
              </c:numCache>
            </c:numRef>
          </c:yVal>
          <c:smooth val="0"/>
          <c:extLst>
            <c:ext xmlns:c16="http://schemas.microsoft.com/office/drawing/2014/chart" uri="{C3380CC4-5D6E-409C-BE32-E72D297353CC}">
              <c16:uniqueId val="{00000000-B833-4D20-8F2D-1D3016A358BE}"/>
            </c:ext>
          </c:extLst>
        </c:ser>
        <c:ser>
          <c:idx val="1"/>
          <c:order val="1"/>
          <c:tx>
            <c:strRef>
              <c:f>'VL Slope 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Slope 2'!$Q$2:$Q$3</c:f>
                <c:numCache>
                  <c:formatCode>General</c:formatCode>
                  <c:ptCount val="2"/>
                  <c:pt idx="0">
                    <c:v>0.99832751292066757</c:v>
                  </c:pt>
                  <c:pt idx="1">
                    <c:v>1.2330337014832971</c:v>
                  </c:pt>
                </c:numCache>
              </c:numRef>
            </c:plus>
            <c:minus>
              <c:numRef>
                <c:f>'VL Slope 2'!$Q$2:$Q$3</c:f>
                <c:numCache>
                  <c:formatCode>General</c:formatCode>
                  <c:ptCount val="2"/>
                  <c:pt idx="0">
                    <c:v>0.99832751292066757</c:v>
                  </c:pt>
                  <c:pt idx="1">
                    <c:v>1.2330337014832971</c:v>
                  </c:pt>
                </c:numCache>
              </c:numRef>
            </c:minus>
            <c:spPr>
              <a:noFill/>
              <a:ln w="25400" cap="flat" cmpd="sng" algn="ctr">
                <a:solidFill>
                  <a:schemeClr val="tx1"/>
                </a:solidFill>
                <a:round/>
              </a:ln>
              <a:effectLst/>
            </c:spPr>
          </c:errBars>
          <c:xVal>
            <c:numRef>
              <c:f>'VL Slope 2'!$O$2:$O$3</c:f>
              <c:numCache>
                <c:formatCode>General</c:formatCode>
                <c:ptCount val="2"/>
                <c:pt idx="0">
                  <c:v>26.5</c:v>
                </c:pt>
                <c:pt idx="1">
                  <c:v>76.5</c:v>
                </c:pt>
              </c:numCache>
            </c:numRef>
          </c:xVal>
          <c:yVal>
            <c:numRef>
              <c:f>'VL Slope 2'!$P$2:$P$3</c:f>
              <c:numCache>
                <c:formatCode>General</c:formatCode>
                <c:ptCount val="2"/>
                <c:pt idx="0">
                  <c:v>2.6422857142400007</c:v>
                </c:pt>
                <c:pt idx="1">
                  <c:v>3.7377142858000001</c:v>
                </c:pt>
              </c:numCache>
            </c:numRef>
          </c:yVal>
          <c:smooth val="0"/>
          <c:extLst>
            <c:ext xmlns:c16="http://schemas.microsoft.com/office/drawing/2014/chart" uri="{C3380CC4-5D6E-409C-BE32-E72D297353CC}">
              <c16:uniqueId val="{00000001-B833-4D20-8F2D-1D3016A358BE}"/>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2 1</a:t>
                </a:r>
                <a:r>
                  <a:rPr lang="en-US" sz="1200" b="1" i="0" u="none" strike="noStrike" kern="1200" baseline="30000">
                    <a:solidFill>
                      <a:sysClr val="windowText" lastClr="000000"/>
                    </a:solidFill>
                  </a:rPr>
                  <a:t>st</a:t>
                </a:r>
                <a:r>
                  <a:rPr lang="en-US" sz="1200" b="1" i="0" u="none" strike="noStrike" kern="1200" baseline="0">
                    <a:solidFill>
                      <a:sysClr val="windowText" lastClr="000000"/>
                    </a:solidFill>
                  </a:rPr>
                  <a:t> 10s (%/s)</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'VL Slope 2'!$M$1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'VL Slope 2'!$N$2:$N$3</c:f>
                <c:numCache>
                  <c:formatCode>General</c:formatCode>
                  <c:ptCount val="2"/>
                  <c:pt idx="0">
                    <c:v>1.0966741620450167</c:v>
                  </c:pt>
                  <c:pt idx="1">
                    <c:v>1.3041842655586977</c:v>
                  </c:pt>
                </c:numCache>
              </c:numRef>
            </c:plus>
            <c:minus>
              <c:numRef>
                <c:f>'VL Slope 2'!$N$2:$N$3</c:f>
                <c:numCache>
                  <c:formatCode>General</c:formatCode>
                  <c:ptCount val="2"/>
                  <c:pt idx="0">
                    <c:v>1.0966741620450167</c:v>
                  </c:pt>
                  <c:pt idx="1">
                    <c:v>1.3041842655586977</c:v>
                  </c:pt>
                </c:numCache>
              </c:numRef>
            </c:minus>
            <c:spPr>
              <a:noFill/>
              <a:ln w="25400" cap="flat" cmpd="sng" algn="ctr">
                <a:solidFill>
                  <a:schemeClr val="tx1"/>
                </a:solidFill>
                <a:round/>
              </a:ln>
              <a:effectLst/>
            </c:spPr>
          </c:errBars>
          <c:xVal>
            <c:numRef>
              <c:f>'VL Slope 2'!$L$2:$L$3</c:f>
              <c:numCache>
                <c:formatCode>General</c:formatCode>
                <c:ptCount val="2"/>
                <c:pt idx="0">
                  <c:v>23.5</c:v>
                </c:pt>
                <c:pt idx="1">
                  <c:v>73.5</c:v>
                </c:pt>
              </c:numCache>
            </c:numRef>
          </c:xVal>
          <c:yVal>
            <c:numRef>
              <c:f>'VL Slope 2'!$M$2:$M$3</c:f>
              <c:numCache>
                <c:formatCode>General</c:formatCode>
                <c:ptCount val="2"/>
                <c:pt idx="0">
                  <c:v>2.9368571428799997</c:v>
                </c:pt>
                <c:pt idx="1">
                  <c:v>3.10971428576</c:v>
                </c:pt>
              </c:numCache>
            </c:numRef>
          </c:yVal>
          <c:smooth val="0"/>
          <c:extLst>
            <c:ext xmlns:c16="http://schemas.microsoft.com/office/drawing/2014/chart" uri="{C3380CC4-5D6E-409C-BE32-E72D297353CC}">
              <c16:uniqueId val="{00000000-8EA9-49D3-86DC-22475B489545}"/>
            </c:ext>
          </c:extLst>
        </c:ser>
        <c:ser>
          <c:idx val="1"/>
          <c:order val="1"/>
          <c:tx>
            <c:strRef>
              <c:f>'VL Slope 2'!$P$1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'VL Slope 2'!$Q$2:$Q$3</c:f>
                <c:numCache>
                  <c:formatCode>General</c:formatCode>
                  <c:ptCount val="2"/>
                  <c:pt idx="0">
                    <c:v>0.99832751292066757</c:v>
                  </c:pt>
                  <c:pt idx="1">
                    <c:v>1.2330337014832971</c:v>
                  </c:pt>
                </c:numCache>
              </c:numRef>
            </c:plus>
            <c:minus>
              <c:numRef>
                <c:f>'VL Slope 2'!$Q$2:$Q$3</c:f>
                <c:numCache>
                  <c:formatCode>General</c:formatCode>
                  <c:ptCount val="2"/>
                  <c:pt idx="0">
                    <c:v>0.99832751292066757</c:v>
                  </c:pt>
                  <c:pt idx="1">
                    <c:v>1.2330337014832971</c:v>
                  </c:pt>
                </c:numCache>
              </c:numRef>
            </c:minus>
            <c:spPr>
              <a:noFill/>
              <a:ln w="25400" cap="flat" cmpd="sng" algn="ctr">
                <a:solidFill>
                  <a:schemeClr val="tx1"/>
                </a:solidFill>
                <a:round/>
              </a:ln>
              <a:effectLst/>
            </c:spPr>
          </c:errBars>
          <c:xVal>
            <c:numRef>
              <c:f>'VL Slope 2'!$O$2:$O$3</c:f>
              <c:numCache>
                <c:formatCode>General</c:formatCode>
                <c:ptCount val="2"/>
                <c:pt idx="0">
                  <c:v>26.5</c:v>
                </c:pt>
                <c:pt idx="1">
                  <c:v>76.5</c:v>
                </c:pt>
              </c:numCache>
            </c:numRef>
          </c:xVal>
          <c:yVal>
            <c:numRef>
              <c:f>'VL Slope 2'!$P$2:$P$3</c:f>
              <c:numCache>
                <c:formatCode>General</c:formatCode>
                <c:ptCount val="2"/>
                <c:pt idx="0">
                  <c:v>2.6422857142400007</c:v>
                </c:pt>
                <c:pt idx="1">
                  <c:v>3.7377142858000001</c:v>
                </c:pt>
              </c:numCache>
            </c:numRef>
          </c:yVal>
          <c:smooth val="0"/>
          <c:extLst>
            <c:ext xmlns:c16="http://schemas.microsoft.com/office/drawing/2014/chart" uri="{C3380CC4-5D6E-409C-BE32-E72D297353CC}">
              <c16:uniqueId val="{00000001-8EA9-49D3-86DC-22475B489545}"/>
            </c:ext>
          </c:extLst>
        </c:ser>
        <c:ser>
          <c:idx val="2"/>
          <c:order val="2"/>
          <c:tx>
            <c:strRef>
              <c:f>'VL Slope 2'!$V$1</c:f>
              <c:strCache>
                <c:ptCount val="1"/>
                <c:pt idx="0">
                  <c:v>TRE M</c:v>
                </c:pt>
              </c:strCache>
            </c:strRef>
          </c:tx>
          <c:spPr>
            <a:ln w="19050" cap="rnd">
              <a:solidFill>
                <a:srgbClr val="0070C0"/>
              </a:solidFill>
              <a:round/>
            </a:ln>
            <a:effectLst/>
          </c:spPr>
          <c:marker>
            <c:symbol val="square"/>
            <c:size val="10"/>
            <c:spPr>
              <a:noFill/>
              <a:ln w="25400">
                <a:solidFill>
                  <a:srgbClr val="0070C0"/>
                </a:solidFill>
              </a:ln>
              <a:effectLst/>
            </c:spPr>
          </c:marker>
          <c:errBars>
            <c:errDir val="y"/>
            <c:errBarType val="both"/>
            <c:errValType val="cust"/>
            <c:noEndCap val="0"/>
            <c:plus>
              <c:numRef>
                <c:f>'VL Slope 2'!$W$2:$W$3</c:f>
                <c:numCache>
                  <c:formatCode>General</c:formatCode>
                  <c:ptCount val="2"/>
                  <c:pt idx="0">
                    <c:v>0.87391492331750475</c:v>
                  </c:pt>
                  <c:pt idx="1">
                    <c:v>1.0218761026262819</c:v>
                  </c:pt>
                </c:numCache>
              </c:numRef>
            </c:plus>
            <c:minus>
              <c:numRef>
                <c:f>'VL Slope 2'!$W$2:$W$3</c:f>
                <c:numCache>
                  <c:formatCode>General</c:formatCode>
                  <c:ptCount val="2"/>
                  <c:pt idx="0">
                    <c:v>0.87391492331750475</c:v>
                  </c:pt>
                  <c:pt idx="1">
                    <c:v>1.0218761026262819</c:v>
                  </c:pt>
                </c:numCache>
              </c:numRef>
            </c:minus>
            <c:spPr>
              <a:noFill/>
              <a:ln w="25400" cap="flat" cmpd="sng" algn="ctr">
                <a:solidFill>
                  <a:srgbClr val="0070C0"/>
                </a:solidFill>
                <a:round/>
              </a:ln>
              <a:effectLst/>
            </c:spPr>
          </c:errBars>
          <c:xVal>
            <c:numRef>
              <c:f>'VL Slope 2'!$U$2:$U$3</c:f>
              <c:numCache>
                <c:formatCode>General</c:formatCode>
                <c:ptCount val="2"/>
                <c:pt idx="0">
                  <c:v>23</c:v>
                </c:pt>
                <c:pt idx="1">
                  <c:v>73</c:v>
                </c:pt>
              </c:numCache>
            </c:numRef>
          </c:xVal>
          <c:yVal>
            <c:numRef>
              <c:f>'VL Slope 2'!$V$2:$V$3</c:f>
              <c:numCache>
                <c:formatCode>General</c:formatCode>
                <c:ptCount val="2"/>
                <c:pt idx="0">
                  <c:v>3.4938775509999997</c:v>
                </c:pt>
                <c:pt idx="1">
                  <c:v>3.65</c:v>
                </c:pt>
              </c:numCache>
            </c:numRef>
          </c:yVal>
          <c:smooth val="0"/>
          <c:extLst>
            <c:ext xmlns:c16="http://schemas.microsoft.com/office/drawing/2014/chart" uri="{C3380CC4-5D6E-409C-BE32-E72D297353CC}">
              <c16:uniqueId val="{00000002-8EA9-49D3-86DC-22475B489545}"/>
            </c:ext>
          </c:extLst>
        </c:ser>
        <c:ser>
          <c:idx val="3"/>
          <c:order val="3"/>
          <c:tx>
            <c:strRef>
              <c:f>'VL Slope 2'!$Y$1</c:f>
              <c:strCache>
                <c:ptCount val="1"/>
                <c:pt idx="0">
                  <c:v>TRE W</c:v>
                </c:pt>
              </c:strCache>
            </c:strRef>
          </c:tx>
          <c:spPr>
            <a:ln w="25400" cap="rnd">
              <a:solidFill>
                <a:srgbClr val="7030A0"/>
              </a:solidFill>
              <a:round/>
            </a:ln>
            <a:effectLst/>
          </c:spPr>
          <c:marker>
            <c:symbol val="square"/>
            <c:size val="10"/>
            <c:spPr>
              <a:noFill/>
              <a:ln w="25400">
                <a:solidFill>
                  <a:srgbClr val="7030A0"/>
                </a:solidFill>
              </a:ln>
              <a:effectLst/>
            </c:spPr>
          </c:marker>
          <c:errBars>
            <c:errDir val="y"/>
            <c:errBarType val="both"/>
            <c:errValType val="cust"/>
            <c:noEndCap val="0"/>
            <c:plus>
              <c:numRef>
                <c:f>'VL Slope 2'!$Z$2:$Z$3</c:f>
                <c:numCache>
                  <c:formatCode>General</c:formatCode>
                  <c:ptCount val="2"/>
                  <c:pt idx="0">
                    <c:v>0.9520464239688593</c:v>
                  </c:pt>
                  <c:pt idx="1">
                    <c:v>1.3400938687408195</c:v>
                  </c:pt>
                </c:numCache>
              </c:numRef>
            </c:plus>
            <c:minus>
              <c:numRef>
                <c:f>'VL Slope 2'!$Z$2:$Z$3</c:f>
                <c:numCache>
                  <c:formatCode>General</c:formatCode>
                  <c:ptCount val="2"/>
                  <c:pt idx="0">
                    <c:v>0.9520464239688593</c:v>
                  </c:pt>
                  <c:pt idx="1">
                    <c:v>1.3400938687408195</c:v>
                  </c:pt>
                </c:numCache>
              </c:numRef>
            </c:minus>
            <c:spPr>
              <a:noFill/>
              <a:ln w="25400" cap="flat" cmpd="sng" algn="ctr">
                <a:solidFill>
                  <a:srgbClr val="7030A0"/>
                </a:solidFill>
                <a:round/>
              </a:ln>
              <a:effectLst/>
            </c:spPr>
          </c:errBars>
          <c:xVal>
            <c:numRef>
              <c:f>'VL Slope 2'!$X$2:$X$3</c:f>
              <c:numCache>
                <c:formatCode>General</c:formatCode>
                <c:ptCount val="2"/>
                <c:pt idx="0">
                  <c:v>24</c:v>
                </c:pt>
                <c:pt idx="1">
                  <c:v>74</c:v>
                </c:pt>
              </c:numCache>
            </c:numRef>
          </c:xVal>
          <c:yVal>
            <c:numRef>
              <c:f>'VL Slope 2'!$Y$2:$Y$3</c:f>
              <c:numCache>
                <c:formatCode>General</c:formatCode>
                <c:ptCount val="2"/>
                <c:pt idx="0">
                  <c:v>2.2279220780000002</c:v>
                </c:pt>
                <c:pt idx="1">
                  <c:v>2.4220779221818178</c:v>
                </c:pt>
              </c:numCache>
            </c:numRef>
          </c:yVal>
          <c:smooth val="0"/>
          <c:extLst>
            <c:ext xmlns:c16="http://schemas.microsoft.com/office/drawing/2014/chart" uri="{C3380CC4-5D6E-409C-BE32-E72D297353CC}">
              <c16:uniqueId val="{00000003-8EA9-49D3-86DC-22475B489545}"/>
            </c:ext>
          </c:extLst>
        </c:ser>
        <c:ser>
          <c:idx val="4"/>
          <c:order val="4"/>
          <c:tx>
            <c:strRef>
              <c:f>'VL Slope 2'!$AB$1</c:f>
              <c:strCache>
                <c:ptCount val="1"/>
                <c:pt idx="0">
                  <c:v>BFR M</c:v>
                </c:pt>
              </c:strCache>
            </c:strRef>
          </c:tx>
          <c:spPr>
            <a:ln w="25400" cap="rnd">
              <a:solidFill>
                <a:srgbClr val="0070C0"/>
              </a:solidFill>
              <a:round/>
            </a:ln>
            <a:effectLst/>
          </c:spPr>
          <c:marker>
            <c:symbol val="square"/>
            <c:size val="10"/>
            <c:spPr>
              <a:solidFill>
                <a:srgbClr val="0070C0"/>
              </a:solidFill>
              <a:ln w="25400">
                <a:solidFill>
                  <a:srgbClr val="0070C0"/>
                </a:solidFill>
              </a:ln>
              <a:effectLst/>
            </c:spPr>
          </c:marker>
          <c:errBars>
            <c:errDir val="y"/>
            <c:errBarType val="both"/>
            <c:errValType val="cust"/>
            <c:noEndCap val="0"/>
            <c:plus>
              <c:numRef>
                <c:f>'VL Slope 2'!$AC$2:$AC$3</c:f>
                <c:numCache>
                  <c:formatCode>General</c:formatCode>
                  <c:ptCount val="2"/>
                  <c:pt idx="0">
                    <c:v>0.92549302538992217</c:v>
                  </c:pt>
                  <c:pt idx="1">
                    <c:v>0.7563441775725358</c:v>
                  </c:pt>
                </c:numCache>
              </c:numRef>
            </c:plus>
            <c:minus>
              <c:numRef>
                <c:f>'VL Slope 2'!$AC$2:$AC$3</c:f>
                <c:numCache>
                  <c:formatCode>General</c:formatCode>
                  <c:ptCount val="2"/>
                  <c:pt idx="0">
                    <c:v>0.92549302538992217</c:v>
                  </c:pt>
                  <c:pt idx="1">
                    <c:v>0.7563441775725358</c:v>
                  </c:pt>
                </c:numCache>
              </c:numRef>
            </c:minus>
            <c:spPr>
              <a:noFill/>
              <a:ln w="25400" cap="flat" cmpd="sng" algn="ctr">
                <a:solidFill>
                  <a:srgbClr val="0070C0"/>
                </a:solidFill>
                <a:round/>
              </a:ln>
              <a:effectLst/>
            </c:spPr>
          </c:errBars>
          <c:xVal>
            <c:numRef>
              <c:f>'VL Slope 2'!$AA$2:$AA$3</c:f>
              <c:numCache>
                <c:formatCode>General</c:formatCode>
                <c:ptCount val="2"/>
                <c:pt idx="0">
                  <c:v>26</c:v>
                </c:pt>
                <c:pt idx="1">
                  <c:v>76</c:v>
                </c:pt>
              </c:numCache>
            </c:numRef>
          </c:xVal>
          <c:yVal>
            <c:numRef>
              <c:f>'VL Slope 2'!$AB$2:$AB$3</c:f>
              <c:numCache>
                <c:formatCode>General</c:formatCode>
                <c:ptCount val="2"/>
                <c:pt idx="0">
                  <c:v>2.993877550928572</c:v>
                </c:pt>
                <c:pt idx="1">
                  <c:v>4.1428571429285714</c:v>
                </c:pt>
              </c:numCache>
            </c:numRef>
          </c:yVal>
          <c:smooth val="0"/>
          <c:extLst>
            <c:ext xmlns:c16="http://schemas.microsoft.com/office/drawing/2014/chart" uri="{C3380CC4-5D6E-409C-BE32-E72D297353CC}">
              <c16:uniqueId val="{00000004-8EA9-49D3-86DC-22475B489545}"/>
            </c:ext>
          </c:extLst>
        </c:ser>
        <c:ser>
          <c:idx val="5"/>
          <c:order val="5"/>
          <c:tx>
            <c:strRef>
              <c:f>'VL Slope 2'!$AE$1</c:f>
              <c:strCache>
                <c:ptCount val="1"/>
                <c:pt idx="0">
                  <c:v>BFR W</c:v>
                </c:pt>
              </c:strCache>
            </c:strRef>
          </c:tx>
          <c:spPr>
            <a:ln w="25400" cap="rnd">
              <a:solidFill>
                <a:srgbClr val="7030A0"/>
              </a:solidFill>
              <a:round/>
            </a:ln>
            <a:effectLst/>
          </c:spPr>
          <c:marker>
            <c:symbol val="square"/>
            <c:size val="10"/>
            <c:spPr>
              <a:solidFill>
                <a:srgbClr val="7030A0"/>
              </a:solidFill>
              <a:ln w="25400">
                <a:solidFill>
                  <a:srgbClr val="7030A0"/>
                </a:solidFill>
              </a:ln>
              <a:effectLst/>
            </c:spPr>
          </c:marker>
          <c:errBars>
            <c:errDir val="y"/>
            <c:errBarType val="both"/>
            <c:errValType val="cust"/>
            <c:noEndCap val="0"/>
            <c:plus>
              <c:numRef>
                <c:f>'VL Slope 2'!$AF$2:$AF$3</c:f>
                <c:numCache>
                  <c:formatCode>General</c:formatCode>
                  <c:ptCount val="2"/>
                  <c:pt idx="0">
                    <c:v>0.94082622678515426</c:v>
                  </c:pt>
                  <c:pt idx="1">
                    <c:v>1.5436818383861564</c:v>
                  </c:pt>
                </c:numCache>
              </c:numRef>
            </c:plus>
            <c:minus>
              <c:numRef>
                <c:f>'VL Slope 2'!$AF$2:$AF$3</c:f>
                <c:numCache>
                  <c:formatCode>General</c:formatCode>
                  <c:ptCount val="2"/>
                  <c:pt idx="0">
                    <c:v>0.94082622678515426</c:v>
                  </c:pt>
                  <c:pt idx="1">
                    <c:v>1.5436818383861564</c:v>
                  </c:pt>
                </c:numCache>
              </c:numRef>
            </c:minus>
            <c:spPr>
              <a:noFill/>
              <a:ln w="25400" cap="flat" cmpd="sng" algn="ctr">
                <a:solidFill>
                  <a:srgbClr val="7030A0"/>
                </a:solidFill>
                <a:round/>
              </a:ln>
              <a:effectLst/>
            </c:spPr>
          </c:errBars>
          <c:xVal>
            <c:numRef>
              <c:f>'VL Slope 2'!$AD$2:$AD$3</c:f>
              <c:numCache>
                <c:formatCode>General</c:formatCode>
                <c:ptCount val="2"/>
                <c:pt idx="0">
                  <c:v>27</c:v>
                </c:pt>
                <c:pt idx="1">
                  <c:v>77</c:v>
                </c:pt>
              </c:numCache>
            </c:numRef>
          </c:xVal>
          <c:yVal>
            <c:numRef>
              <c:f>'VL Slope 2'!$AE$2:$AE$3</c:f>
              <c:numCache>
                <c:formatCode>General</c:formatCode>
                <c:ptCount val="2"/>
                <c:pt idx="0">
                  <c:v>2.1948051948181817</c:v>
                </c:pt>
                <c:pt idx="1">
                  <c:v>3.2220779221818181</c:v>
                </c:pt>
              </c:numCache>
            </c:numRef>
          </c:yVal>
          <c:smooth val="0"/>
          <c:extLst>
            <c:ext xmlns:c16="http://schemas.microsoft.com/office/drawing/2014/chart" uri="{C3380CC4-5D6E-409C-BE32-E72D297353CC}">
              <c16:uniqueId val="{00000005-8EA9-49D3-86DC-22475B489545}"/>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solidFill>
                      <a:sysClr val="windowText" lastClr="000000"/>
                    </a:solidFill>
                  </a:rPr>
                  <a:t>Pre                  </a:t>
                </a:r>
                <a:r>
                  <a:rPr lang="en-US" sz="1200" b="1" baseline="0">
                    <a:solidFill>
                      <a:sysClr val="windowText" lastClr="000000"/>
                    </a:solidFill>
                  </a:rPr>
                  <a:t>  </a:t>
                </a:r>
                <a:r>
                  <a:rPr lang="en-US" sz="1200" b="1">
                    <a:solidFill>
                      <a:sysClr val="windowText" lastClr="000000"/>
                    </a:solidFill>
                  </a:rPr>
                  <a:t>                           Post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VL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Slope 2 1</a:t>
                </a:r>
                <a:r>
                  <a:rPr lang="en-US" sz="1200" b="1" i="0" u="none" strike="noStrike" kern="1200" baseline="30000">
                    <a:solidFill>
                      <a:sysClr val="windowText" lastClr="000000"/>
                    </a:solidFill>
                  </a:rPr>
                  <a:t>st</a:t>
                </a:r>
                <a:r>
                  <a:rPr lang="en-US" sz="1200" b="1" i="0" u="none" strike="noStrike" kern="1200" baseline="0">
                    <a:solidFill>
                      <a:sysClr val="windowText" lastClr="000000"/>
                    </a:solidFill>
                  </a:rPr>
                  <a:t> 10s (%/s)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'FCR set 10s SmO2'!$T$1</c:f>
              <c:strCache>
                <c:ptCount val="1"/>
                <c:pt idx="0">
                  <c:v>TRE</c:v>
                </c:pt>
              </c:strCache>
            </c:strRef>
          </c:tx>
          <c:spPr>
            <a:ln w="25400" cap="rnd">
              <a:solidFill>
                <a:schemeClr val="tx1"/>
              </a:solidFill>
              <a:prstDash val="sysDot"/>
              <a:round/>
            </a:ln>
            <a:effectLst/>
          </c:spPr>
          <c:marker>
            <c:symbol val="square"/>
            <c:size val="10"/>
            <c:spPr>
              <a:noFill/>
              <a:ln w="25400">
                <a:solidFill>
                  <a:schemeClr val="tx1"/>
                </a:solidFill>
              </a:ln>
              <a:effectLst/>
            </c:spPr>
          </c:marker>
          <c:errBars>
            <c:errDir val="y"/>
            <c:errBarType val="both"/>
            <c:errValType val="cust"/>
            <c:noEndCap val="0"/>
            <c:plus>
              <c:numRef>
                <c:f>'FCR set 10s SmO2'!$U$2:$U$6</c:f>
                <c:numCache>
                  <c:formatCode>General</c:formatCode>
                  <c:ptCount val="5"/>
                  <c:pt idx="0">
                    <c:v>17.428377243258616</c:v>
                  </c:pt>
                  <c:pt idx="1">
                    <c:v>21.154339980249919</c:v>
                  </c:pt>
                  <c:pt idx="2">
                    <c:v>19.718347819752562</c:v>
                  </c:pt>
                  <c:pt idx="3">
                    <c:v>18.616542325258681</c:v>
                  </c:pt>
                  <c:pt idx="4">
                    <c:v>19.968521338457794</c:v>
                  </c:pt>
                </c:numCache>
              </c:numRef>
            </c:plus>
            <c:minus>
              <c:numRef>
                <c:f>'FCR set 10s SmO2'!$U$2:$U$6</c:f>
                <c:numCache>
                  <c:formatCode>General</c:formatCode>
                  <c:ptCount val="5"/>
                  <c:pt idx="0">
                    <c:v>17.428377243258616</c:v>
                  </c:pt>
                  <c:pt idx="1">
                    <c:v>21.154339980249919</c:v>
                  </c:pt>
                  <c:pt idx="2">
                    <c:v>19.718347819752562</c:v>
                  </c:pt>
                  <c:pt idx="3">
                    <c:v>18.616542325258681</c:v>
                  </c:pt>
                  <c:pt idx="4">
                    <c:v>19.968521338457794</c:v>
                  </c:pt>
                </c:numCache>
              </c:numRef>
            </c:minus>
            <c:spPr>
              <a:noFill/>
              <a:ln w="25400" cap="flat" cmpd="sng" algn="ctr">
                <a:solidFill>
                  <a:schemeClr val="tx1"/>
                </a:solidFill>
                <a:round/>
              </a:ln>
              <a:effectLst/>
            </c:spPr>
          </c:errBars>
          <c:xVal>
            <c:numRef>
              <c:f>'FCR set 10s SmO2'!$S$2:$S$6</c:f>
              <c:numCache>
                <c:formatCode>General</c:formatCode>
                <c:ptCount val="5"/>
                <c:pt idx="0">
                  <c:v>8.5</c:v>
                </c:pt>
                <c:pt idx="1">
                  <c:v>28.5</c:v>
                </c:pt>
                <c:pt idx="2">
                  <c:v>48.5</c:v>
                </c:pt>
                <c:pt idx="3">
                  <c:v>68.5</c:v>
                </c:pt>
                <c:pt idx="4">
                  <c:v>88.5</c:v>
                </c:pt>
              </c:numCache>
            </c:numRef>
          </c:xVal>
          <c:yVal>
            <c:numRef>
              <c:f>'FCR set 10s SmO2'!$T$2:$T$6</c:f>
              <c:numCache>
                <c:formatCode>General</c:formatCode>
                <c:ptCount val="5"/>
                <c:pt idx="0">
                  <c:v>51.206666666666649</c:v>
                </c:pt>
                <c:pt idx="1">
                  <c:v>25.087999999999997</c:v>
                </c:pt>
                <c:pt idx="2">
                  <c:v>23.48</c:v>
                </c:pt>
                <c:pt idx="3">
                  <c:v>25.306666666666668</c:v>
                </c:pt>
                <c:pt idx="4">
                  <c:v>26.747333333333337</c:v>
                </c:pt>
              </c:numCache>
            </c:numRef>
          </c:yVal>
          <c:smooth val="0"/>
          <c:extLst>
            <c:ext xmlns:c16="http://schemas.microsoft.com/office/drawing/2014/chart" uri="{C3380CC4-5D6E-409C-BE32-E72D297353CC}">
              <c16:uniqueId val="{00000000-B683-48D4-9F9A-2383730EF956}"/>
            </c:ext>
          </c:extLst>
        </c:ser>
        <c:ser>
          <c:idx val="1"/>
          <c:order val="1"/>
          <c:tx>
            <c:strRef>
              <c:f>'FCR set 10s SmO2'!$W$1</c:f>
              <c:strCache>
                <c:ptCount val="1"/>
                <c:pt idx="0">
                  <c:v>BFR</c:v>
                </c:pt>
              </c:strCache>
            </c:strRef>
          </c:tx>
          <c:spPr>
            <a:ln w="25400" cap="rnd">
              <a:solidFill>
                <a:schemeClr val="tx1"/>
              </a:solidFill>
              <a:round/>
            </a:ln>
            <a:effectLst/>
          </c:spPr>
          <c:marker>
            <c:symbol val="square"/>
            <c:size val="10"/>
            <c:spPr>
              <a:solidFill>
                <a:schemeClr val="tx1"/>
              </a:solidFill>
              <a:ln w="9525">
                <a:solidFill>
                  <a:schemeClr val="tx1"/>
                </a:solidFill>
              </a:ln>
              <a:effectLst/>
            </c:spPr>
          </c:marker>
          <c:errBars>
            <c:errDir val="y"/>
            <c:errBarType val="both"/>
            <c:errValType val="cust"/>
            <c:noEndCap val="0"/>
            <c:plus>
              <c:numRef>
                <c:f>'FCR set 10s SmO2'!$X$2:$X$6</c:f>
                <c:numCache>
                  <c:formatCode>General</c:formatCode>
                  <c:ptCount val="5"/>
                  <c:pt idx="0">
                    <c:v>11.066754852392872</c:v>
                  </c:pt>
                  <c:pt idx="1">
                    <c:v>18.077842689223051</c:v>
                  </c:pt>
                  <c:pt idx="2">
                    <c:v>18.395449618497153</c:v>
                  </c:pt>
                  <c:pt idx="3">
                    <c:v>19.787685564512074</c:v>
                  </c:pt>
                  <c:pt idx="4">
                    <c:v>20.578985145765305</c:v>
                  </c:pt>
                </c:numCache>
              </c:numRef>
            </c:plus>
            <c:minus>
              <c:numRef>
                <c:f>'FCR set 10s SmO2'!$X$2:$X$6</c:f>
                <c:numCache>
                  <c:formatCode>General</c:formatCode>
                  <c:ptCount val="5"/>
                  <c:pt idx="0">
                    <c:v>11.066754852392872</c:v>
                  </c:pt>
                  <c:pt idx="1">
                    <c:v>18.077842689223051</c:v>
                  </c:pt>
                  <c:pt idx="2">
                    <c:v>18.395449618497153</c:v>
                  </c:pt>
                  <c:pt idx="3">
                    <c:v>19.787685564512074</c:v>
                  </c:pt>
                  <c:pt idx="4">
                    <c:v>20.578985145765305</c:v>
                  </c:pt>
                </c:numCache>
              </c:numRef>
            </c:minus>
            <c:spPr>
              <a:noFill/>
              <a:ln w="25400" cap="flat" cmpd="sng" algn="ctr">
                <a:solidFill>
                  <a:schemeClr val="tx1"/>
                </a:solidFill>
                <a:round/>
              </a:ln>
              <a:effectLst/>
            </c:spPr>
          </c:errBars>
          <c:xVal>
            <c:numRef>
              <c:f>'FCR set 10s SmO2'!$V$2:$V$6</c:f>
              <c:numCache>
                <c:formatCode>General</c:formatCode>
                <c:ptCount val="5"/>
                <c:pt idx="0">
                  <c:v>11.5</c:v>
                </c:pt>
                <c:pt idx="1">
                  <c:v>31.5</c:v>
                </c:pt>
                <c:pt idx="2">
                  <c:v>51.5</c:v>
                </c:pt>
                <c:pt idx="3">
                  <c:v>71.5</c:v>
                </c:pt>
                <c:pt idx="4">
                  <c:v>91.5</c:v>
                </c:pt>
              </c:numCache>
            </c:numRef>
          </c:xVal>
          <c:yVal>
            <c:numRef>
              <c:f>'FCR set 10s SmO2'!$W$2:$W$6</c:f>
              <c:numCache>
                <c:formatCode>General</c:formatCode>
                <c:ptCount val="5"/>
                <c:pt idx="0">
                  <c:v>57.64800000000001</c:v>
                </c:pt>
                <c:pt idx="1">
                  <c:v>45.728000000000009</c:v>
                </c:pt>
                <c:pt idx="2">
                  <c:v>39.989333333333327</c:v>
                </c:pt>
                <c:pt idx="3">
                  <c:v>41.193333333333342</c:v>
                </c:pt>
                <c:pt idx="4">
                  <c:v>39.610000000000007</c:v>
                </c:pt>
              </c:numCache>
            </c:numRef>
          </c:yVal>
          <c:smooth val="0"/>
          <c:extLst>
            <c:ext xmlns:c16="http://schemas.microsoft.com/office/drawing/2014/chart" uri="{C3380CC4-5D6E-409C-BE32-E72D297353CC}">
              <c16:uniqueId val="{00000001-B683-48D4-9F9A-2383730EF956}"/>
            </c:ext>
          </c:extLst>
        </c:ser>
        <c:dLbls>
          <c:showLegendKey val="0"/>
          <c:showVal val="0"/>
          <c:showCatName val="0"/>
          <c:showSerName val="0"/>
          <c:showPercent val="0"/>
          <c:showBubbleSize val="0"/>
        </c:dLbls>
        <c:axId val="238554127"/>
        <c:axId val="130595391"/>
      </c:scatterChart>
      <c:valAx>
        <c:axId val="238554127"/>
        <c:scaling>
          <c:orientation val="minMax"/>
          <c:max val="99"/>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i="0" u="none" strike="noStrike" kern="1200" baseline="0">
                    <a:solidFill>
                      <a:sysClr val="windowText" lastClr="000000"/>
                    </a:solidFill>
                  </a:rPr>
                  <a:t>Base              Set 1              Set 2              Set 3              Set 4</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one"/>
        <c:spPr>
          <a:noFill/>
          <a:ln w="381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130595391"/>
        <c:crosses val="autoZero"/>
        <c:crossBetween val="midCat"/>
        <c:majorUnit val="100"/>
        <c:minorUnit val="100"/>
      </c:valAx>
      <c:valAx>
        <c:axId val="130595391"/>
        <c:scaling>
          <c:orientation val="minMax"/>
          <c:max val="100"/>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200" b="1" i="0" u="none" strike="noStrike" kern="1200" baseline="0">
                    <a:solidFill>
                      <a:sysClr val="windowText" lastClr="000000"/>
                    </a:solidFill>
                  </a:rPr>
                  <a:t>FCR SmO</a:t>
                </a:r>
                <a:r>
                  <a:rPr lang="en-US" sz="1200" b="1" i="0" u="none" strike="noStrike" kern="1200" baseline="-25000">
                    <a:solidFill>
                      <a:sysClr val="windowText" lastClr="000000"/>
                    </a:solidFill>
                  </a:rPr>
                  <a:t>2</a:t>
                </a:r>
                <a:r>
                  <a:rPr lang="en-US" sz="1200" b="1" i="0" u="none" strike="noStrike" kern="1200" baseline="0">
                    <a:solidFill>
                      <a:sysClr val="windowText" lastClr="000000"/>
                    </a:solidFill>
                  </a:rPr>
                  <a:t> Set Final 10s (%)</a:t>
                </a: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3810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38554127"/>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3" name="Chart 2">
          <a:extLst>
            <a:ext uri="{FF2B5EF4-FFF2-40B4-BE49-F238E27FC236}">
              <a16:creationId xmlns:a16="http://schemas.microsoft.com/office/drawing/2014/main" id="{60B32C9A-D900-052C-B444-D278C00131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4" name="Chart 3">
          <a:extLst>
            <a:ext uri="{FF2B5EF4-FFF2-40B4-BE49-F238E27FC236}">
              <a16:creationId xmlns:a16="http://schemas.microsoft.com/office/drawing/2014/main" id="{A8D4723B-22E8-4E00-9635-91A980718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198396C7-D39B-476D-8604-D81B8CA2D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AA21A4C0-4A25-480D-8A27-B7ABE7097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7EA7F557-6E4C-4C44-AAFB-2726EC11A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84F30AC7-B448-446B-88C4-9A27F1623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4491654C-30EA-4C19-986D-581810614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1ECC11E8-CC6F-4B1D-8B6E-84478F9C6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7D42440B-E9B8-46F7-9F02-A62351753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D2925B1C-0F48-48D5-8E8E-A095D4C1E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88BDDC31-2BD1-46A0-9824-778403254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75FF8BB8-C5C4-4526-90AB-E8A51C8F0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9B446CC9-93CC-4AE7-A4BE-5919822D0A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15A7C0DE-A9EC-49A9-A09F-A17D7D815F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5C481B30-3194-4F5F-9465-C42B168B6E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16CE016F-27A2-426A-81F4-2FB6F24DE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5AEA7961-F112-461D-B7DF-6FABF0559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F176D71F-1C7D-4C6E-AD53-28C0E33DD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9CA23DB7-0767-494A-A74E-72271AF94C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478B5240-7E64-4360-9377-A9BFBFEB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9</xdr:col>
      <xdr:colOff>332422</xdr:colOff>
      <xdr:row>12</xdr:row>
      <xdr:rowOff>65722</xdr:rowOff>
    </xdr:from>
    <xdr:to>
      <xdr:col>16</xdr:col>
      <xdr:colOff>370522</xdr:colOff>
      <xdr:row>27</xdr:row>
      <xdr:rowOff>96202</xdr:rowOff>
    </xdr:to>
    <xdr:graphicFrame macro="">
      <xdr:nvGraphicFramePr>
        <xdr:cNvPr id="2" name="Chart 1">
          <a:extLst>
            <a:ext uri="{FF2B5EF4-FFF2-40B4-BE49-F238E27FC236}">
              <a16:creationId xmlns:a16="http://schemas.microsoft.com/office/drawing/2014/main" id="{9F02B17C-042D-40CE-BFA9-48192B1F8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332422</xdr:colOff>
      <xdr:row>29</xdr:row>
      <xdr:rowOff>0</xdr:rowOff>
    </xdr:from>
    <xdr:to>
      <xdr:col>16</xdr:col>
      <xdr:colOff>370522</xdr:colOff>
      <xdr:row>44</xdr:row>
      <xdr:rowOff>24765</xdr:rowOff>
    </xdr:to>
    <xdr:graphicFrame macro="">
      <xdr:nvGraphicFramePr>
        <xdr:cNvPr id="3" name="Chart 2">
          <a:extLst>
            <a:ext uri="{FF2B5EF4-FFF2-40B4-BE49-F238E27FC236}">
              <a16:creationId xmlns:a16="http://schemas.microsoft.com/office/drawing/2014/main" id="{A778EE34-0F46-4BE0-B492-8B3AB161C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FA6E13B0-1F54-42F8-B032-3BED41C02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603313BE-6F40-416F-9BC5-C11845661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332422</xdr:colOff>
      <xdr:row>12</xdr:row>
      <xdr:rowOff>65722</xdr:rowOff>
    </xdr:from>
    <xdr:to>
      <xdr:col>16</xdr:col>
      <xdr:colOff>370522</xdr:colOff>
      <xdr:row>27</xdr:row>
      <xdr:rowOff>96202</xdr:rowOff>
    </xdr:to>
    <xdr:graphicFrame macro="">
      <xdr:nvGraphicFramePr>
        <xdr:cNvPr id="2" name="Chart 1">
          <a:extLst>
            <a:ext uri="{FF2B5EF4-FFF2-40B4-BE49-F238E27FC236}">
              <a16:creationId xmlns:a16="http://schemas.microsoft.com/office/drawing/2014/main" id="{20373381-FDA0-406D-B6C2-D11D8570D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332422</xdr:colOff>
      <xdr:row>29</xdr:row>
      <xdr:rowOff>0</xdr:rowOff>
    </xdr:from>
    <xdr:to>
      <xdr:col>16</xdr:col>
      <xdr:colOff>370522</xdr:colOff>
      <xdr:row>44</xdr:row>
      <xdr:rowOff>24765</xdr:rowOff>
    </xdr:to>
    <xdr:graphicFrame macro="">
      <xdr:nvGraphicFramePr>
        <xdr:cNvPr id="3" name="Chart 2">
          <a:extLst>
            <a:ext uri="{FF2B5EF4-FFF2-40B4-BE49-F238E27FC236}">
              <a16:creationId xmlns:a16="http://schemas.microsoft.com/office/drawing/2014/main" id="{61002E9B-8151-40A1-ABB4-F54C9CBC3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9</xdr:col>
      <xdr:colOff>332422</xdr:colOff>
      <xdr:row>12</xdr:row>
      <xdr:rowOff>65722</xdr:rowOff>
    </xdr:from>
    <xdr:to>
      <xdr:col>16</xdr:col>
      <xdr:colOff>370522</xdr:colOff>
      <xdr:row>27</xdr:row>
      <xdr:rowOff>96202</xdr:rowOff>
    </xdr:to>
    <xdr:graphicFrame macro="">
      <xdr:nvGraphicFramePr>
        <xdr:cNvPr id="2" name="Chart 1">
          <a:extLst>
            <a:ext uri="{FF2B5EF4-FFF2-40B4-BE49-F238E27FC236}">
              <a16:creationId xmlns:a16="http://schemas.microsoft.com/office/drawing/2014/main" id="{C246AAAB-F03F-4F3E-B63D-C565B56618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332422</xdr:colOff>
      <xdr:row>29</xdr:row>
      <xdr:rowOff>0</xdr:rowOff>
    </xdr:from>
    <xdr:to>
      <xdr:col>16</xdr:col>
      <xdr:colOff>370522</xdr:colOff>
      <xdr:row>44</xdr:row>
      <xdr:rowOff>24765</xdr:rowOff>
    </xdr:to>
    <xdr:graphicFrame macro="">
      <xdr:nvGraphicFramePr>
        <xdr:cNvPr id="3" name="Chart 2">
          <a:extLst>
            <a:ext uri="{FF2B5EF4-FFF2-40B4-BE49-F238E27FC236}">
              <a16:creationId xmlns:a16="http://schemas.microsoft.com/office/drawing/2014/main" id="{0D833ED8-2AD3-49C4-A680-9925A583A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332422</xdr:colOff>
      <xdr:row>12</xdr:row>
      <xdr:rowOff>65722</xdr:rowOff>
    </xdr:from>
    <xdr:to>
      <xdr:col>16</xdr:col>
      <xdr:colOff>370522</xdr:colOff>
      <xdr:row>27</xdr:row>
      <xdr:rowOff>96202</xdr:rowOff>
    </xdr:to>
    <xdr:graphicFrame macro="">
      <xdr:nvGraphicFramePr>
        <xdr:cNvPr id="2" name="Chart 1">
          <a:extLst>
            <a:ext uri="{FF2B5EF4-FFF2-40B4-BE49-F238E27FC236}">
              <a16:creationId xmlns:a16="http://schemas.microsoft.com/office/drawing/2014/main" id="{0528C41F-9B33-4477-93BF-E4EC49B56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332422</xdr:colOff>
      <xdr:row>29</xdr:row>
      <xdr:rowOff>0</xdr:rowOff>
    </xdr:from>
    <xdr:to>
      <xdr:col>16</xdr:col>
      <xdr:colOff>370522</xdr:colOff>
      <xdr:row>44</xdr:row>
      <xdr:rowOff>24765</xdr:rowOff>
    </xdr:to>
    <xdr:graphicFrame macro="">
      <xdr:nvGraphicFramePr>
        <xdr:cNvPr id="3" name="Chart 2">
          <a:extLst>
            <a:ext uri="{FF2B5EF4-FFF2-40B4-BE49-F238E27FC236}">
              <a16:creationId xmlns:a16="http://schemas.microsoft.com/office/drawing/2014/main" id="{FD308546-968C-41C0-9E10-0E1D6E694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8A017D38-1710-4D49-9AAB-F676921BF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88E3A36B-4D50-4250-92D4-912FA6BB3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332422</xdr:colOff>
      <xdr:row>12</xdr:row>
      <xdr:rowOff>65722</xdr:rowOff>
    </xdr:from>
    <xdr:to>
      <xdr:col>13</xdr:col>
      <xdr:colOff>370522</xdr:colOff>
      <xdr:row>27</xdr:row>
      <xdr:rowOff>96202</xdr:rowOff>
    </xdr:to>
    <xdr:graphicFrame macro="">
      <xdr:nvGraphicFramePr>
        <xdr:cNvPr id="2" name="Chart 1">
          <a:extLst>
            <a:ext uri="{FF2B5EF4-FFF2-40B4-BE49-F238E27FC236}">
              <a16:creationId xmlns:a16="http://schemas.microsoft.com/office/drawing/2014/main" id="{FCA9EEEB-B3A6-4B92-A99A-81E279705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332422</xdr:colOff>
      <xdr:row>29</xdr:row>
      <xdr:rowOff>0</xdr:rowOff>
    </xdr:from>
    <xdr:to>
      <xdr:col>13</xdr:col>
      <xdr:colOff>370522</xdr:colOff>
      <xdr:row>44</xdr:row>
      <xdr:rowOff>24765</xdr:rowOff>
    </xdr:to>
    <xdr:graphicFrame macro="">
      <xdr:nvGraphicFramePr>
        <xdr:cNvPr id="3" name="Chart 2">
          <a:extLst>
            <a:ext uri="{FF2B5EF4-FFF2-40B4-BE49-F238E27FC236}">
              <a16:creationId xmlns:a16="http://schemas.microsoft.com/office/drawing/2014/main" id="{83FC54E1-44E3-49BD-A466-5251D7D5F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1379DC6C-0930-49DE-915D-657EB8DB6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709C21EF-8320-4C05-8715-57CCE8B3C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DB66B7C3-0C25-4DD3-8DAD-47508836E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F32D7FCD-9C41-447A-9970-C8AFBFC8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A05D401E-0881-4A91-A4E1-74E0AB455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89017097-18C5-40F4-A995-054ABD822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A78D39A0-B12E-4C78-8A23-3C53553E3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EDE8E1FF-CB2F-4956-8616-4205C1848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332422</xdr:colOff>
      <xdr:row>12</xdr:row>
      <xdr:rowOff>65722</xdr:rowOff>
    </xdr:from>
    <xdr:to>
      <xdr:col>20</xdr:col>
      <xdr:colOff>370522</xdr:colOff>
      <xdr:row>27</xdr:row>
      <xdr:rowOff>96202</xdr:rowOff>
    </xdr:to>
    <xdr:graphicFrame macro="">
      <xdr:nvGraphicFramePr>
        <xdr:cNvPr id="2" name="Chart 1">
          <a:extLst>
            <a:ext uri="{FF2B5EF4-FFF2-40B4-BE49-F238E27FC236}">
              <a16:creationId xmlns:a16="http://schemas.microsoft.com/office/drawing/2014/main" id="{F9668779-0E8C-4BF4-9000-00DC18AFE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332422</xdr:colOff>
      <xdr:row>29</xdr:row>
      <xdr:rowOff>0</xdr:rowOff>
    </xdr:from>
    <xdr:to>
      <xdr:col>20</xdr:col>
      <xdr:colOff>370522</xdr:colOff>
      <xdr:row>44</xdr:row>
      <xdr:rowOff>24765</xdr:rowOff>
    </xdr:to>
    <xdr:graphicFrame macro="">
      <xdr:nvGraphicFramePr>
        <xdr:cNvPr id="3" name="Chart 2">
          <a:extLst>
            <a:ext uri="{FF2B5EF4-FFF2-40B4-BE49-F238E27FC236}">
              <a16:creationId xmlns:a16="http://schemas.microsoft.com/office/drawing/2014/main" id="{6D3E3DE2-3F5F-4418-93AB-5F78F4553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4118-3976-4746-8652-20059A6FE318}">
  <dimension ref="A1:D31"/>
  <sheetViews>
    <sheetView tabSelected="1" workbookViewId="0">
      <selection activeCell="A7" sqref="A7"/>
    </sheetView>
  </sheetViews>
  <sheetFormatPr defaultRowHeight="14.4" x14ac:dyDescent="0.3"/>
  <cols>
    <col min="1" max="1" width="49.5546875" customWidth="1"/>
    <col min="3" max="3" width="16.5546875" bestFit="1" customWidth="1"/>
    <col min="4" max="4" width="90.77734375" bestFit="1" customWidth="1"/>
  </cols>
  <sheetData>
    <row r="1" spans="1:4" x14ac:dyDescent="0.3">
      <c r="A1" t="s">
        <v>631</v>
      </c>
    </row>
    <row r="2" spans="1:4" x14ac:dyDescent="0.3">
      <c r="A2" t="s">
        <v>632</v>
      </c>
    </row>
    <row r="4" spans="1:4" x14ac:dyDescent="0.3">
      <c r="A4" t="s">
        <v>633</v>
      </c>
    </row>
    <row r="5" spans="1:4" x14ac:dyDescent="0.3">
      <c r="A5" t="s">
        <v>638</v>
      </c>
    </row>
    <row r="7" spans="1:4" x14ac:dyDescent="0.3">
      <c r="A7" s="9" t="s">
        <v>591</v>
      </c>
      <c r="C7" t="s">
        <v>618</v>
      </c>
    </row>
    <row r="8" spans="1:4" x14ac:dyDescent="0.3">
      <c r="A8" s="11" t="s">
        <v>592</v>
      </c>
      <c r="C8" t="s">
        <v>619</v>
      </c>
      <c r="D8" t="s">
        <v>625</v>
      </c>
    </row>
    <row r="9" spans="1:4" x14ac:dyDescent="0.3">
      <c r="A9" s="11" t="s">
        <v>595</v>
      </c>
      <c r="C9" t="s">
        <v>620</v>
      </c>
      <c r="D9" t="s">
        <v>626</v>
      </c>
    </row>
    <row r="10" spans="1:4" ht="15.6" x14ac:dyDescent="0.35">
      <c r="A10" s="11" t="s">
        <v>596</v>
      </c>
      <c r="C10" t="s">
        <v>621</v>
      </c>
      <c r="D10" t="s">
        <v>627</v>
      </c>
    </row>
    <row r="11" spans="1:4" x14ac:dyDescent="0.3">
      <c r="A11" s="11" t="s">
        <v>597</v>
      </c>
      <c r="C11" t="s">
        <v>624</v>
      </c>
      <c r="D11" t="s">
        <v>628</v>
      </c>
    </row>
    <row r="12" spans="1:4" ht="15.6" x14ac:dyDescent="0.35">
      <c r="A12" s="11" t="s">
        <v>598</v>
      </c>
      <c r="C12" t="s">
        <v>622</v>
      </c>
      <c r="D12" t="s">
        <v>629</v>
      </c>
    </row>
    <row r="13" spans="1:4" ht="15.6" x14ac:dyDescent="0.35">
      <c r="A13" s="11" t="s">
        <v>599</v>
      </c>
      <c r="C13" t="s">
        <v>623</v>
      </c>
      <c r="D13" t="s">
        <v>630</v>
      </c>
    </row>
    <row r="14" spans="1:4" x14ac:dyDescent="0.3">
      <c r="A14" s="12" t="s">
        <v>600</v>
      </c>
    </row>
    <row r="15" spans="1:4" x14ac:dyDescent="0.3">
      <c r="A15" s="11" t="s">
        <v>601</v>
      </c>
    </row>
    <row r="16" spans="1:4" x14ac:dyDescent="0.3">
      <c r="A16" s="11" t="s">
        <v>602</v>
      </c>
    </row>
    <row r="17" spans="1:1" x14ac:dyDescent="0.3">
      <c r="A17" s="11" t="s">
        <v>603</v>
      </c>
    </row>
    <row r="18" spans="1:1" x14ac:dyDescent="0.3">
      <c r="A18" s="11" t="s">
        <v>604</v>
      </c>
    </row>
    <row r="19" spans="1:1" x14ac:dyDescent="0.3">
      <c r="A19" s="11" t="s">
        <v>605</v>
      </c>
    </row>
    <row r="20" spans="1:1" x14ac:dyDescent="0.3">
      <c r="A20" s="11" t="s">
        <v>606</v>
      </c>
    </row>
    <row r="21" spans="1:1" x14ac:dyDescent="0.3">
      <c r="A21" s="11" t="s">
        <v>607</v>
      </c>
    </row>
    <row r="22" spans="1:1" x14ac:dyDescent="0.3">
      <c r="A22" s="11" t="s">
        <v>608</v>
      </c>
    </row>
    <row r="23" spans="1:1" x14ac:dyDescent="0.3">
      <c r="A23" s="11" t="s">
        <v>609</v>
      </c>
    </row>
    <row r="24" spans="1:1" x14ac:dyDescent="0.3">
      <c r="A24" s="11" t="s">
        <v>610</v>
      </c>
    </row>
    <row r="25" spans="1:1" x14ac:dyDescent="0.3">
      <c r="A25" s="11" t="s">
        <v>611</v>
      </c>
    </row>
    <row r="26" spans="1:1" x14ac:dyDescent="0.3">
      <c r="A26" s="11" t="s">
        <v>612</v>
      </c>
    </row>
    <row r="27" spans="1:1" x14ac:dyDescent="0.3">
      <c r="A27" s="11" t="s">
        <v>613</v>
      </c>
    </row>
    <row r="28" spans="1:1" x14ac:dyDescent="0.3">
      <c r="A28" s="11" t="s">
        <v>614</v>
      </c>
    </row>
    <row r="29" spans="1:1" x14ac:dyDescent="0.3">
      <c r="A29" s="11" t="s">
        <v>615</v>
      </c>
    </row>
    <row r="30" spans="1:1" x14ac:dyDescent="0.3">
      <c r="A30" s="11" t="s">
        <v>616</v>
      </c>
    </row>
    <row r="31" spans="1:1" x14ac:dyDescent="0.3">
      <c r="A31" s="11" t="s">
        <v>617</v>
      </c>
    </row>
  </sheetData>
  <hyperlinks>
    <hyperlink ref="A8" location="Full_Data_Set" display="Full Data Set" xr:uid="{3E596554-EAFC-4C50-8203-C88C1F80AD33}"/>
    <hyperlink ref="A9" location="Graph_X_Axis" display="Graph X Axis" xr:uid="{049AE0B1-F059-41E0-B772-C53E682C5139}"/>
    <hyperlink ref="A10" location="FCR_SmO2_Slope_1____s" display="FCR SmO2 Slope 1 (%/s)" xr:uid="{17DFBBD0-318F-41B2-A7BA-A5FC482BB52A}"/>
    <hyperlink ref="A11" location="VL_SmO2_Slope_1____s" display="VL SmO2 Slope 1 (%/s)" xr:uid="{35C69129-E115-43C8-AE35-A0AAD14C9A2E}"/>
    <hyperlink ref="A12" location="FCR_SmO2_Slope_2_1st_10s____s" display="FCR SmO2 Slope 2 1st 10s (%/s)" xr:uid="{DF96A89B-661F-4A6A-AE17-4C718E66548B}"/>
    <hyperlink ref="A13" location="VL_SmO2_Slope_2_1st_10s____s" display="VL SmO2 Slope 2 1st 10s (%/s)" xr:uid="{A307C237-9E38-4344-B9C0-B2C843B7EE3E}"/>
    <hyperlink ref="A14" location="FCR_SmO2_Set_Final_10s" display="FCR SmO2 Set Final 10s (%)" xr:uid="{F99F07CA-978E-4EC4-ADA9-81763A07210A}"/>
    <hyperlink ref="A15" location="FCR_SmO2_Entire_Set" display="FCR SmO2 Entire Set (%)" xr:uid="{9F580D6C-8D5F-46B0-BFB2-F7D2F4F83FFF}"/>
    <hyperlink ref="A16" location="VL_SmO2_Set_Final_10s" display="VL SmO2 Set Final 10s (%)" xr:uid="{A700938A-1BD9-49C3-9CBC-8184FDD795ED}"/>
    <hyperlink ref="A17" location="VL_SmO2_Entire_Set" display="VL SmO2 Entire Set (%)" xr:uid="{48A93C8F-A7B4-46DA-86BF-4901590A346B}"/>
    <hyperlink ref="A18" location="FCR_TH_Set_Final_10s__g_dL" display="FCR TH Set Final 10s (g/dL)" xr:uid="{4EBF8BA4-586B-47C5-8BE8-4E8306C1BDF0}"/>
    <hyperlink ref="A19" location="FCR_TH_Entire_Set__g_dL" display="FCR TH Entire Set (g/dL)" xr:uid="{E10FF983-227B-4EF1-9F23-531E4D697DB7}"/>
    <hyperlink ref="A20" location="VL_TH_Set_Final_10s__g_dL" display="VL TH Set Final 10s (g/dL)" xr:uid="{3800474B-6248-4F41-BA72-46ABB29447E4}"/>
    <hyperlink ref="A21" location="VL_TH_Entire_Set__g_dL" display="VL TH Entire Set (g/dL)" xr:uid="{0ECE8ED8-FC4C-4F3B-A94F-15FBC1D8DB73}"/>
    <hyperlink ref="A22" location="FCR_Baseline_SmO2" display="FCR Baseline SmO2 (%)" xr:uid="{FA1B83A6-0EA6-4CF6-83A8-C493B62A0500}"/>
    <hyperlink ref="A23" location="FCR_Minimum_SmO2" display="FCR Minimum SmO2 (%)" xr:uid="{DE38CFED-CDC3-4442-B0C8-BE5FBD3643F0}"/>
    <hyperlink ref="A24" location="FCR_Maximum_SmO2" display="FCR Maximum SmO2 (%)" xr:uid="{5D169B03-6471-4712-AEEC-A7032477425A}"/>
    <hyperlink ref="A25" location="VL_Baseline_SmO2" display="VL Baseline SmO2 (%)" xr:uid="{345795B9-DEE2-4C92-A2D4-0D1A4FDD4CD7}"/>
    <hyperlink ref="A26" location="VL_Minimum_SmO2" display="VL Minimum SmO2 (%)" xr:uid="{66A3FF70-FA93-45CB-81EA-89206FDA62F6}"/>
    <hyperlink ref="A27" location="VL_Maximum_SmO2" display="VL Maximum SmO2 (%)" xr:uid="{F3DE152B-9301-4DAA-A4C7-960E2E9E2061}"/>
    <hyperlink ref="A28" location="Breathing_Rate__bpm" display="Breathing Rate (bpm)" xr:uid="{C61EFA31-06E3-46F8-8599-0855AE8C36F3}"/>
    <hyperlink ref="A29" location="Heart_Rate__BPM" display="Heart Rate (BPM)" xr:uid="{C46248BD-F097-4820-8AE6-AE4EB695F17D}"/>
    <hyperlink ref="A30" location="Systolic_Blood_Pressure__mmHg" display="Systolic Blood Pressure (mmHg)" xr:uid="{B9F9026D-D725-4333-985C-271F51DB92BA}"/>
    <hyperlink ref="A31" location="Diastolic_Blood_Pressure__mmHg" display="Diastolic Blood Pressure (mmHg)" xr:uid="{C4C41B8A-6790-40A0-8111-E3DBF747CF2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366A-9002-4A15-9A5D-421CA30C85FE}">
  <dimension ref="A1:AM214"/>
  <sheetViews>
    <sheetView zoomScaleNormal="100" workbookViewId="0">
      <pane xSplit="1" topLeftCell="B1" activePane="topRight" state="frozen"/>
      <selection pane="topRight" activeCell="A5" sqref="A5"/>
    </sheetView>
  </sheetViews>
  <sheetFormatPr defaultRowHeight="14.4" x14ac:dyDescent="0.3"/>
  <cols>
    <col min="1" max="1" width="23.2187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602</v>
      </c>
      <c r="B1" t="str">
        <f>'Full Data Set'!CP1</f>
        <v>VL SmO2 Final 10s Base BFR</v>
      </c>
      <c r="C1" t="str">
        <f>'Full Data Set'!CQ1</f>
        <v>VL SmO2 Final 10s Set1 BFR</v>
      </c>
      <c r="D1" t="str">
        <f>'Full Data Set'!CR1</f>
        <v>VL SmO2 Final 10s Set2 BFR</v>
      </c>
      <c r="E1" t="str">
        <f>'Full Data Set'!CS1</f>
        <v>VL SmO2 Final 10s Set3 BFR</v>
      </c>
      <c r="F1" t="str">
        <f>'Full Data Set'!CT1</f>
        <v>VL SmO2 Final 10s Set4 BFR</v>
      </c>
      <c r="G1" t="str">
        <f>'Full Data Set'!EL1</f>
        <v>VL SmO2 Final 10s Base TRE</v>
      </c>
      <c r="H1" t="str">
        <f>'Full Data Set'!EM1</f>
        <v>VL SmO2 Final 10s Set1 TRE</v>
      </c>
      <c r="I1" t="str">
        <f>'Full Data Set'!EN1</f>
        <v>VL SmO2 Final 10s Set2 TRE</v>
      </c>
      <c r="J1" t="str">
        <f>'Full Data Set'!EO1</f>
        <v>VL SmO2 Final 10s Set3 TRE</v>
      </c>
      <c r="K1" t="str">
        <f>'Full Data Set'!EP1</f>
        <v>VL SmO2 Final 10s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Set'!CP2</f>
        <v>46.333333333333336</v>
      </c>
      <c r="C2">
        <f>'Full Data Set'!CQ2</f>
        <v>14.333333333333334</v>
      </c>
      <c r="D2">
        <f>'Full Data Set'!CR2</f>
        <v>21.666666666666668</v>
      </c>
      <c r="E2">
        <f>'Full Data Set'!CS2</f>
        <v>17.166666666666668</v>
      </c>
      <c r="F2">
        <f>'Full Data Set'!CT2</f>
        <v>8.3333333333333339</v>
      </c>
      <c r="G2">
        <f>'Full Data Set'!EL2</f>
        <v>77.5</v>
      </c>
      <c r="H2">
        <f>'Full Data Set'!EM2</f>
        <v>7.666666666666667</v>
      </c>
      <c r="I2">
        <f>'Full Data Set'!EN2</f>
        <v>11.5</v>
      </c>
      <c r="J2">
        <f>'Full Data Set'!EO2</f>
        <v>18</v>
      </c>
      <c r="K2">
        <f>'Full Data Set'!EP2</f>
        <v>62</v>
      </c>
      <c r="M2">
        <v>1</v>
      </c>
      <c r="O2">
        <f>'Graph x axis'!G2</f>
        <v>10</v>
      </c>
      <c r="P2">
        <f>'Graph x axis'!H2</f>
        <v>-1.5</v>
      </c>
      <c r="R2" t="str">
        <f>O1</f>
        <v>Base</v>
      </c>
      <c r="S2">
        <f>O2+P2</f>
        <v>8.5</v>
      </c>
      <c r="T2">
        <f>AVERAGE(G2:G26)</f>
        <v>70.693333333333328</v>
      </c>
      <c r="U2">
        <f>_xlfn.STDEV.S(G2:G26)</f>
        <v>13.934675639755183</v>
      </c>
      <c r="V2">
        <f>O2+P4</f>
        <v>11.5</v>
      </c>
      <c r="W2">
        <f>AVERAGE(B2:B26)</f>
        <v>63.306666666666679</v>
      </c>
      <c r="X2">
        <f>_xlfn.STDEV.S(B2:B26)</f>
        <v>14.70517986339552</v>
      </c>
      <c r="Z2">
        <f>'Graph x axis'!E2</f>
        <v>-0.5</v>
      </c>
      <c r="AB2">
        <f>O2+Z$2+P$2</f>
        <v>8</v>
      </c>
      <c r="AC2">
        <f>AVERAGE(G2:G15)</f>
        <v>68.952380952380935</v>
      </c>
      <c r="AD2">
        <f>_xlfn.STDEV.S(G2:G15)</f>
        <v>14.072071596719583</v>
      </c>
      <c r="AE2">
        <f>O2+Z4+P2</f>
        <v>9</v>
      </c>
      <c r="AF2">
        <f>AVERAGE(G16:G26)</f>
        <v>72.909090909090921</v>
      </c>
      <c r="AG2">
        <f>_xlfn.STDEV.S(G16:G26)</f>
        <v>14.104838341734473</v>
      </c>
      <c r="AH2">
        <f>O2+Z2+P4</f>
        <v>11</v>
      </c>
      <c r="AI2">
        <f>AVERAGE(B2:B15)</f>
        <v>59.916666666666679</v>
      </c>
      <c r="AJ2">
        <f>_xlfn.STDEV.S(B2:B15)</f>
        <v>10.572854695410077</v>
      </c>
      <c r="AK2">
        <f>O2+Z4+P4</f>
        <v>12</v>
      </c>
      <c r="AL2">
        <f>AVERAGE(B16:B26)</f>
        <v>67.62121212121211</v>
      </c>
      <c r="AM2">
        <f>_xlfn.STDEV.S(B16:B26)</f>
        <v>18.360145682835704</v>
      </c>
    </row>
    <row r="3" spans="1:39" x14ac:dyDescent="0.3">
      <c r="B3">
        <f>'Full Data Set'!CP3</f>
        <v>45.833333333333336</v>
      </c>
      <c r="C3">
        <f>'Full Data Set'!CQ3</f>
        <v>31.666666666666668</v>
      </c>
      <c r="D3">
        <f>'Full Data Set'!CR3</f>
        <v>32.666666666666664</v>
      </c>
      <c r="E3">
        <f>'Full Data Set'!CS3</f>
        <v>32.333333333333336</v>
      </c>
      <c r="F3">
        <f>'Full Data Set'!CT3</f>
        <v>31</v>
      </c>
      <c r="G3">
        <f>'Full Data Set'!EL3</f>
        <v>77.666666666666671</v>
      </c>
      <c r="H3">
        <f>'Full Data Set'!EM3</f>
        <v>27.833333333333332</v>
      </c>
      <c r="I3">
        <f>'Full Data Set'!EN3</f>
        <v>26.833333333333332</v>
      </c>
      <c r="J3">
        <f>'Full Data Set'!EO3</f>
        <v>22.666666666666668</v>
      </c>
      <c r="K3">
        <f>'Full Data Set'!EP3</f>
        <v>23.666666666666668</v>
      </c>
      <c r="M3">
        <v>1</v>
      </c>
      <c r="O3" t="str">
        <f>'Graph x axis'!G3</f>
        <v>Set 1</v>
      </c>
      <c r="P3" t="str">
        <f>'Graph x axis'!H3</f>
        <v>BFR</v>
      </c>
      <c r="R3" t="str">
        <f>O3</f>
        <v>Set 1</v>
      </c>
      <c r="S3">
        <f>O4+P2</f>
        <v>28.5</v>
      </c>
      <c r="T3">
        <f>AVERAGE(H2:H26)</f>
        <v>31.253333333333334</v>
      </c>
      <c r="U3">
        <f>_xlfn.STDEV.S(H2:H26)</f>
        <v>23.476156146341491</v>
      </c>
      <c r="V3">
        <f>O4+P4</f>
        <v>31.5</v>
      </c>
      <c r="W3">
        <f>AVERAGE(C2:C26)</f>
        <v>31.570666666666668</v>
      </c>
      <c r="X3">
        <f>_xlfn.STDEV.S(C2:C26)</f>
        <v>24.28673872255758</v>
      </c>
      <c r="Z3" t="str">
        <f>'Graph x axis'!E3</f>
        <v>Women</v>
      </c>
      <c r="AB3">
        <f>O4+Z2+P2</f>
        <v>28</v>
      </c>
      <c r="AC3">
        <f>AVERAGE(H2:H15)</f>
        <v>21.821428571428573</v>
      </c>
      <c r="AD3">
        <f>_xlfn.STDEV.S(H2:H15)</f>
        <v>19.468851331323382</v>
      </c>
      <c r="AE3">
        <f>O4+Z4+P2</f>
        <v>29</v>
      </c>
      <c r="AF3">
        <f>AVERAGE(H16:H26)</f>
        <v>43.257575757575758</v>
      </c>
      <c r="AG3">
        <f>_xlfn.STDEV.S(H16:H26)</f>
        <v>23.386055155959415</v>
      </c>
      <c r="AH3">
        <f>O4+Z2+P4</f>
        <v>31</v>
      </c>
      <c r="AI3">
        <f>AVERAGE(C2:C15)</f>
        <v>23.923809523809524</v>
      </c>
      <c r="AJ3">
        <f>_xlfn.STDEV.S(C2:C15)</f>
        <v>23.006095173679849</v>
      </c>
      <c r="AK3">
        <f>O4+Z4+P4</f>
        <v>32</v>
      </c>
      <c r="AL3">
        <f>AVERAGE(C16:C26)</f>
        <v>41.303030303030305</v>
      </c>
      <c r="AM3">
        <f>_xlfn.STDEV.S(C16:C26)</f>
        <v>23.270369593328343</v>
      </c>
    </row>
    <row r="4" spans="1:39" x14ac:dyDescent="0.3">
      <c r="A4" t="s">
        <v>593</v>
      </c>
      <c r="B4">
        <f>'Full Data Set'!CP4</f>
        <v>50</v>
      </c>
      <c r="C4">
        <f>'Full Data Set'!CQ4</f>
        <v>44.166666666666664</v>
      </c>
      <c r="D4">
        <f>'Full Data Set'!CR4</f>
        <v>38.166666666666664</v>
      </c>
      <c r="E4">
        <f>'Full Data Set'!CS4</f>
        <v>42.833333333333336</v>
      </c>
      <c r="F4">
        <f>'Full Data Set'!CT4</f>
        <v>40.666666666666664</v>
      </c>
      <c r="G4">
        <f>'Full Data Set'!EL4</f>
        <v>82.166666666666671</v>
      </c>
      <c r="H4">
        <f>'Full Data Set'!EM4</f>
        <v>50.5</v>
      </c>
      <c r="I4">
        <f>'Full Data Set'!EN4</f>
        <v>38</v>
      </c>
      <c r="J4">
        <f>'Full Data Set'!EO4</f>
        <v>35.333333333333336</v>
      </c>
      <c r="K4">
        <f>'Full Data Set'!EP4</f>
        <v>30.333333333333332</v>
      </c>
      <c r="M4">
        <v>1</v>
      </c>
      <c r="O4">
        <f>'Graph x axis'!G4</f>
        <v>30</v>
      </c>
      <c r="P4">
        <f>'Graph x axis'!H4</f>
        <v>1.5</v>
      </c>
      <c r="R4" t="str">
        <f>O5</f>
        <v>Set 2</v>
      </c>
      <c r="S4">
        <f>O6+P2</f>
        <v>48.5</v>
      </c>
      <c r="T4">
        <f>AVERAGE(I2:I26)</f>
        <v>29.466666666666661</v>
      </c>
      <c r="U4">
        <f>_xlfn.STDEV.S(I2:I26)</f>
        <v>22.12082770871196</v>
      </c>
      <c r="V4">
        <f>O6+P4</f>
        <v>51.5</v>
      </c>
      <c r="W4">
        <f>AVERAGE(D2:D26)</f>
        <v>31.63666666666667</v>
      </c>
      <c r="X4">
        <f>_xlfn.STDEV.S(D2:D26)</f>
        <v>20.998110585196653</v>
      </c>
      <c r="Z4">
        <f>'Graph x axis'!E4</f>
        <v>0.5</v>
      </c>
      <c r="AB4">
        <f>O6+Z2+P2</f>
        <v>48</v>
      </c>
      <c r="AC4">
        <f>AVERAGE(I2:I15)</f>
        <v>19.714285714285715</v>
      </c>
      <c r="AD4">
        <f>_xlfn.STDEV.S(I2:I15)</f>
        <v>17.999457324610212</v>
      </c>
      <c r="AE4">
        <f>O6+Z4+P2</f>
        <v>49</v>
      </c>
      <c r="AF4">
        <f>AVERAGE(I16:I26)</f>
        <v>41.87878787878789</v>
      </c>
      <c r="AG4">
        <f>_xlfn.STDEV.S(I16:I26)</f>
        <v>21.227352756538075</v>
      </c>
      <c r="AH4">
        <f>O6+Z2+P4</f>
        <v>51</v>
      </c>
      <c r="AI4">
        <f>AVERAGE(D2:D15)</f>
        <v>23.791666666666664</v>
      </c>
      <c r="AJ4">
        <f>_xlfn.STDEV.S(D2:D15)</f>
        <v>20.769665534385869</v>
      </c>
      <c r="AK4">
        <f>O6+Z4+P4</f>
        <v>52</v>
      </c>
      <c r="AL4">
        <f>AVERAGE(D16:D26)</f>
        <v>41.621212121212118</v>
      </c>
      <c r="AM4">
        <f>_xlfn.STDEV.S(D16:D26)</f>
        <v>17.366489267982466</v>
      </c>
    </row>
    <row r="5" spans="1:39" x14ac:dyDescent="0.3">
      <c r="A5" s="10" t="s">
        <v>594</v>
      </c>
      <c r="B5">
        <f>'Full Data Set'!CP5</f>
        <v>45.333333333333336</v>
      </c>
      <c r="C5">
        <f>'Full Data Set'!CQ5</f>
        <v>0</v>
      </c>
      <c r="D5">
        <f>'Full Data Set'!CR5</f>
        <v>0.66666666666666663</v>
      </c>
      <c r="E5">
        <f>'Full Data Set'!CS5</f>
        <v>0</v>
      </c>
      <c r="F5">
        <f>'Full Data Set'!CT5</f>
        <v>8.6666666666666661</v>
      </c>
      <c r="G5">
        <f>'Full Data Set'!EL5</f>
        <v>53.5</v>
      </c>
      <c r="H5">
        <f>'Full Data Set'!EM5</f>
        <v>14.333333333333334</v>
      </c>
      <c r="I5">
        <f>'Full Data Set'!EN5</f>
        <v>12.666666666666666</v>
      </c>
      <c r="J5">
        <f>'Full Data Set'!EO5</f>
        <v>14</v>
      </c>
      <c r="K5">
        <f>'Full Data Set'!EP5</f>
        <v>19.666666666666668</v>
      </c>
      <c r="M5">
        <v>1</v>
      </c>
      <c r="O5" t="str">
        <f>'Graph x axis'!G5</f>
        <v>Set 2</v>
      </c>
      <c r="R5" t="str">
        <f>O7</f>
        <v>Set 3</v>
      </c>
      <c r="S5">
        <f>O8+P2</f>
        <v>68.5</v>
      </c>
      <c r="T5">
        <f>AVERAGE(J2:J26)</f>
        <v>28.991333333333326</v>
      </c>
      <c r="U5">
        <f>_xlfn.STDEV.S(J2:J26)</f>
        <v>21.767479736388275</v>
      </c>
      <c r="V5">
        <f>O8+P4</f>
        <v>71.5</v>
      </c>
      <c r="W5">
        <f>AVERAGE(E2:E26)</f>
        <v>29.786666666666665</v>
      </c>
      <c r="X5">
        <f>_xlfn.STDEV.S(E2:E26)</f>
        <v>19.364648967374283</v>
      </c>
      <c r="AB5">
        <f>O8+Z2+P2</f>
        <v>68</v>
      </c>
      <c r="AC5">
        <f>AVERAGE(J2:J15)</f>
        <v>20.924999999999994</v>
      </c>
      <c r="AD5">
        <f>_xlfn.STDEV.S(J2:J15)</f>
        <v>19.787258213477628</v>
      </c>
      <c r="AE5">
        <f>O8+Z4+P2</f>
        <v>69</v>
      </c>
      <c r="AF5">
        <f>AVERAGE(J16:J26)</f>
        <v>39.257575757575758</v>
      </c>
      <c r="AG5">
        <f>_xlfn.STDEV.S(J16:J26)</f>
        <v>20.521988699977889</v>
      </c>
      <c r="AH5">
        <f>O8+Z2+P4</f>
        <v>71</v>
      </c>
      <c r="AI5">
        <f>AVERAGE(E2:E15)</f>
        <v>24.38095238095238</v>
      </c>
      <c r="AJ5">
        <f>_xlfn.STDEV.S(E2:E15)</f>
        <v>20.424493902174206</v>
      </c>
      <c r="AK5">
        <f>O8+Z4+P4</f>
        <v>72</v>
      </c>
      <c r="AL5">
        <f>AVERAGE(E16:E26)</f>
        <v>36.666666666666671</v>
      </c>
      <c r="AM5">
        <f>_xlfn.STDEV.S(E16:E26)</f>
        <v>16.269262088026245</v>
      </c>
    </row>
    <row r="6" spans="1:39" x14ac:dyDescent="0.3">
      <c r="B6">
        <f>'Full Data Set'!CP6</f>
        <v>74.333333333333329</v>
      </c>
      <c r="C6">
        <f>'Full Data Set'!CQ6</f>
        <v>47.666666666666664</v>
      </c>
      <c r="D6">
        <f>'Full Data Set'!CR6</f>
        <v>48.833333333333336</v>
      </c>
      <c r="E6">
        <f>'Full Data Set'!CS6</f>
        <v>51</v>
      </c>
      <c r="F6">
        <f>'Full Data Set'!CT6</f>
        <v>49.5</v>
      </c>
      <c r="G6">
        <f>'Full Data Set'!EL6</f>
        <v>87.833333333333329</v>
      </c>
      <c r="H6">
        <f>'Full Data Set'!EM6</f>
        <v>43.333333333333336</v>
      </c>
      <c r="I6">
        <f>'Full Data Set'!EN6</f>
        <v>39</v>
      </c>
      <c r="J6">
        <f>'Full Data Set'!EO6</f>
        <v>37</v>
      </c>
      <c r="K6">
        <f>'Full Data Set'!EP6</f>
        <v>37</v>
      </c>
      <c r="M6">
        <v>1</v>
      </c>
      <c r="O6">
        <f>'Graph x axis'!G6</f>
        <v>50</v>
      </c>
      <c r="R6" t="str">
        <f>O9</f>
        <v>Set 4</v>
      </c>
      <c r="S6">
        <f>O10+P2</f>
        <v>88.5</v>
      </c>
      <c r="T6">
        <f>AVERAGE(K2:K26)</f>
        <v>30.48266666666667</v>
      </c>
      <c r="U6">
        <f>_xlfn.STDEV.S(K2:K26)</f>
        <v>24.323030771799925</v>
      </c>
      <c r="V6">
        <f>O10+P4</f>
        <v>91.5</v>
      </c>
      <c r="W6">
        <f>AVERAGE(F2:F26)</f>
        <v>29.276</v>
      </c>
      <c r="X6">
        <f>_xlfn.STDEV.S(F2:F26)</f>
        <v>18.192339835867827</v>
      </c>
      <c r="AB6">
        <f>O10+Z2+P2</f>
        <v>88</v>
      </c>
      <c r="AC6">
        <f>AVERAGE(K2:K15)</f>
        <v>23.849999999999998</v>
      </c>
      <c r="AD6">
        <f>_xlfn.STDEV.S(K2:K15)</f>
        <v>23.882950862076104</v>
      </c>
      <c r="AE6">
        <f>O10+Z4+P2</f>
        <v>89</v>
      </c>
      <c r="AF6">
        <f>AVERAGE(K16:K26)</f>
        <v>38.924242424242422</v>
      </c>
      <c r="AG6">
        <f>_xlfn.STDEV.S(K16:K26)</f>
        <v>23.202892975321916</v>
      </c>
      <c r="AH6">
        <f>O10+Z2+P4</f>
        <v>91</v>
      </c>
      <c r="AI6">
        <f>AVERAGE(F2:F15)</f>
        <v>22.713095238095239</v>
      </c>
      <c r="AJ6">
        <f>_xlfn.STDEV.S(F2:F15)</f>
        <v>18.393382053275392</v>
      </c>
      <c r="AK6">
        <f>O10+Z4+P4</f>
        <v>92</v>
      </c>
      <c r="AL6">
        <f>AVERAGE(F16:F26)</f>
        <v>37.628787878787875</v>
      </c>
      <c r="AM6">
        <f>_xlfn.STDEV.S(F16:F26)</f>
        <v>14.74615597915661</v>
      </c>
    </row>
    <row r="7" spans="1:39" x14ac:dyDescent="0.3">
      <c r="A7" t="s">
        <v>636</v>
      </c>
      <c r="B7">
        <f>'Full Data Set'!CP7</f>
        <v>61.166666666666664</v>
      </c>
      <c r="C7">
        <f>'Full Data Set'!CQ7</f>
        <v>48.5</v>
      </c>
      <c r="D7">
        <f>'Full Data Set'!CR7</f>
        <v>48</v>
      </c>
      <c r="E7">
        <f>'Full Data Set'!CS7</f>
        <v>46.666666666666664</v>
      </c>
      <c r="F7">
        <f>'Full Data Set'!CT7</f>
        <v>48.166666666666664</v>
      </c>
      <c r="G7">
        <f>'Full Data Set'!EL7</f>
        <v>89.5</v>
      </c>
      <c r="H7">
        <f>'Full Data Set'!EM7</f>
        <v>58.333333333333336</v>
      </c>
      <c r="I7">
        <f>'Full Data Set'!EN7</f>
        <v>60.5</v>
      </c>
      <c r="J7">
        <f>'Full Data Set'!EO7</f>
        <v>70.833333333333329</v>
      </c>
      <c r="K7">
        <f>'Full Data Set'!EP7</f>
        <v>79.333333333333329</v>
      </c>
      <c r="M7">
        <v>1</v>
      </c>
      <c r="O7" t="str">
        <f>'Graph x axis'!G7</f>
        <v>Set 3</v>
      </c>
    </row>
    <row r="8" spans="1:39" x14ac:dyDescent="0.3">
      <c r="A8" t="s">
        <v>635</v>
      </c>
      <c r="B8">
        <f>'Full Data Set'!CP8</f>
        <v>63.5</v>
      </c>
      <c r="C8">
        <f>'Full Data Set'!CQ8</f>
        <v>0.33333333333333331</v>
      </c>
      <c r="D8">
        <f>'Full Data Set'!CR8</f>
        <v>0</v>
      </c>
      <c r="E8">
        <f>'Full Data Set'!CS8</f>
        <v>1.1666666666666667</v>
      </c>
      <c r="F8">
        <f>'Full Data Set'!CT8</f>
        <v>0.66666666666666663</v>
      </c>
      <c r="G8">
        <f>'Full Data Set'!EL8</f>
        <v>60.833333333333336</v>
      </c>
      <c r="H8">
        <f>'Full Data Set'!EM8</f>
        <v>9.6666666666666661</v>
      </c>
      <c r="I8">
        <f>'Full Data Set'!EN8</f>
        <v>10</v>
      </c>
      <c r="J8">
        <f>'Full Data Set'!EO8</f>
        <v>12</v>
      </c>
      <c r="K8">
        <f>'Full Data Set'!EP8</f>
        <v>10.166666666666666</v>
      </c>
      <c r="M8">
        <v>1</v>
      </c>
      <c r="O8">
        <f>'Graph x axis'!G8</f>
        <v>70</v>
      </c>
    </row>
    <row r="9" spans="1:39" x14ac:dyDescent="0.3">
      <c r="A9" t="s">
        <v>634</v>
      </c>
      <c r="B9">
        <f>'Full Data Set'!CP9</f>
        <v>54.666666666666664</v>
      </c>
      <c r="C9">
        <f>'Full Data Set'!CQ9</f>
        <v>0.5</v>
      </c>
      <c r="D9">
        <f>'Full Data Set'!CR9</f>
        <v>2.1666666666666665</v>
      </c>
      <c r="E9">
        <f>'Full Data Set'!CS9</f>
        <v>9.5</v>
      </c>
      <c r="F9">
        <f>'Full Data Set'!CT9</f>
        <v>8.8333333333333339</v>
      </c>
      <c r="G9">
        <f>'Full Data Set'!EL9</f>
        <v>67.666666666666671</v>
      </c>
      <c r="H9">
        <f>'Full Data Set'!EM9</f>
        <v>0</v>
      </c>
      <c r="I9">
        <f>'Full Data Set'!EN9</f>
        <v>0.66666666666666663</v>
      </c>
      <c r="J9">
        <f>'Full Data Set'!EO9</f>
        <v>0</v>
      </c>
      <c r="K9">
        <f>'Full Data Set'!EP9</f>
        <v>0.16666666666666666</v>
      </c>
      <c r="M9">
        <v>1</v>
      </c>
      <c r="O9" t="str">
        <f>'Graph x axis'!G9</f>
        <v>Set 4</v>
      </c>
    </row>
    <row r="10" spans="1:39" x14ac:dyDescent="0.3">
      <c r="B10">
        <f>'Full Data Set'!CP10</f>
        <v>65.333333333333329</v>
      </c>
      <c r="C10">
        <f>'Full Data Set'!CQ10</f>
        <v>44.333333333333336</v>
      </c>
      <c r="D10">
        <f>'Full Data Set'!CR10</f>
        <v>40.5</v>
      </c>
      <c r="E10">
        <f>'Full Data Set'!CS10</f>
        <v>36.833333333333336</v>
      </c>
      <c r="F10">
        <f>'Full Data Set'!CT10</f>
        <v>27.833333333333332</v>
      </c>
      <c r="G10">
        <f>'Full Data Set'!EL10</f>
        <v>47</v>
      </c>
      <c r="H10">
        <f>'Full Data Set'!EM10</f>
        <v>39.833333333333336</v>
      </c>
      <c r="I10">
        <f>'Full Data Set'!EN10</f>
        <v>37.5</v>
      </c>
      <c r="J10">
        <f>'Full Data Set'!EO10</f>
        <v>39</v>
      </c>
      <c r="K10">
        <f>'Full Data Set'!EP10</f>
        <v>37.666666666666664</v>
      </c>
      <c r="M10">
        <v>1</v>
      </c>
      <c r="O10">
        <f>'Graph x axis'!G10</f>
        <v>90</v>
      </c>
    </row>
    <row r="11" spans="1:39" x14ac:dyDescent="0.3">
      <c r="B11">
        <f>'Full Data Set'!CP11</f>
        <v>66.833333333333329</v>
      </c>
      <c r="C11">
        <f>'Full Data Set'!CQ11</f>
        <v>0</v>
      </c>
      <c r="D11">
        <f>'Full Data Set'!CR11</f>
        <v>0</v>
      </c>
      <c r="E11">
        <f>'Full Data Set'!CS11</f>
        <v>0</v>
      </c>
      <c r="F11">
        <f>'Full Data Set'!CT11</f>
        <v>0.25</v>
      </c>
      <c r="G11">
        <f>'Full Data Set'!EL11</f>
        <v>59.666666666666664</v>
      </c>
      <c r="H11">
        <f>'Full Data Set'!EM11</f>
        <v>10.666666666666666</v>
      </c>
      <c r="I11">
        <f>'Full Data Set'!EN11</f>
        <v>9</v>
      </c>
      <c r="J11">
        <f>'Full Data Set'!EO11</f>
        <v>3.2</v>
      </c>
      <c r="K11">
        <f>'Full Data Set'!EP11</f>
        <v>3.3333333333333335</v>
      </c>
      <c r="M11">
        <v>1</v>
      </c>
    </row>
    <row r="12" spans="1:39" x14ac:dyDescent="0.3">
      <c r="B12">
        <f>'Full Data Set'!CP12</f>
        <v>75.5</v>
      </c>
      <c r="C12">
        <f>'Full Data Set'!CQ12</f>
        <v>66.833333333333329</v>
      </c>
      <c r="D12">
        <f>'Full Data Set'!CR12</f>
        <v>57.333333333333336</v>
      </c>
      <c r="E12">
        <f>'Full Data Set'!CS12</f>
        <v>57.833333333333336</v>
      </c>
      <c r="F12">
        <f>'Full Data Set'!CT12</f>
        <v>45.666666666666664</v>
      </c>
      <c r="G12">
        <f>'Full Data Set'!EL12</f>
        <v>83</v>
      </c>
      <c r="H12">
        <f>'Full Data Set'!EM12</f>
        <v>11.833333333333334</v>
      </c>
      <c r="I12">
        <f>'Full Data Set'!EN12</f>
        <v>7.166666666666667</v>
      </c>
      <c r="J12">
        <f>'Full Data Set'!EO12</f>
        <v>9.5</v>
      </c>
      <c r="K12">
        <f>'Full Data Set'!EP12</f>
        <v>4.833333333333333</v>
      </c>
      <c r="M12">
        <v>1</v>
      </c>
    </row>
    <row r="13" spans="1:39" x14ac:dyDescent="0.3">
      <c r="B13">
        <f>'Full Data Set'!CP13</f>
        <v>69.833333333333329</v>
      </c>
      <c r="C13">
        <f>'Full Data Set'!CQ13</f>
        <v>0.6</v>
      </c>
      <c r="D13">
        <f>'Full Data Set'!CR13</f>
        <v>0.25</v>
      </c>
      <c r="E13">
        <f>'Full Data Set'!CS13</f>
        <v>1.5</v>
      </c>
      <c r="F13">
        <f>'Full Data Set'!CT13</f>
        <v>0.4</v>
      </c>
      <c r="G13">
        <f>'Full Data Set'!EL13</f>
        <v>53.166666666666664</v>
      </c>
      <c r="H13">
        <f>'Full Data Set'!EM13</f>
        <v>1.5</v>
      </c>
      <c r="I13">
        <f>'Full Data Set'!EN13</f>
        <v>2.5</v>
      </c>
      <c r="J13">
        <f>'Full Data Set'!EO13</f>
        <v>0.25</v>
      </c>
      <c r="K13">
        <f>'Full Data Set'!EP13</f>
        <v>1.4</v>
      </c>
      <c r="M13">
        <v>1</v>
      </c>
    </row>
    <row r="14" spans="1:39" x14ac:dyDescent="0.3">
      <c r="B14">
        <f>'Full Data Set'!CP14</f>
        <v>66.833333333333329</v>
      </c>
      <c r="C14">
        <f>'Full Data Set'!CQ14</f>
        <v>14.166666666666666</v>
      </c>
      <c r="D14">
        <f>'Full Data Set'!CR14</f>
        <v>20.833333333333332</v>
      </c>
      <c r="E14">
        <f>'Full Data Set'!CS14</f>
        <v>24</v>
      </c>
      <c r="F14">
        <f>'Full Data Set'!CT14</f>
        <v>23.833333333333332</v>
      </c>
      <c r="G14">
        <f>'Full Data Set'!EL14</f>
        <v>69.166666666666671</v>
      </c>
      <c r="H14">
        <f>'Full Data Set'!EM14</f>
        <v>2</v>
      </c>
      <c r="I14">
        <f>'Full Data Set'!EN14</f>
        <v>1.5</v>
      </c>
      <c r="J14">
        <f>'Full Data Set'!EO14</f>
        <v>3.3333333333333335</v>
      </c>
      <c r="K14">
        <f>'Full Data Set'!EP14</f>
        <v>3.5</v>
      </c>
      <c r="M14">
        <v>1</v>
      </c>
    </row>
    <row r="15" spans="1:39" x14ac:dyDescent="0.3">
      <c r="B15">
        <f>'Full Data Set'!CP15</f>
        <v>53.333333333333336</v>
      </c>
      <c r="C15">
        <f>'Full Data Set'!CQ15</f>
        <v>21.833333333333332</v>
      </c>
      <c r="D15">
        <f>'Full Data Set'!CR15</f>
        <v>22</v>
      </c>
      <c r="E15">
        <f>'Full Data Set'!CS15</f>
        <v>20.5</v>
      </c>
      <c r="F15">
        <f>'Full Data Set'!CT15</f>
        <v>24.166666666666668</v>
      </c>
      <c r="G15">
        <f>'Full Data Set'!EL15</f>
        <v>56.666666666666664</v>
      </c>
      <c r="H15">
        <f>'Full Data Set'!EM15</f>
        <v>28</v>
      </c>
      <c r="I15">
        <f>'Full Data Set'!EN15</f>
        <v>19.166666666666668</v>
      </c>
      <c r="J15">
        <f>'Full Data Set'!EO15</f>
        <v>27.833333333333332</v>
      </c>
      <c r="K15">
        <f>'Full Data Set'!EP15</f>
        <v>20.833333333333332</v>
      </c>
      <c r="M15">
        <v>1</v>
      </c>
    </row>
    <row r="16" spans="1:39" x14ac:dyDescent="0.3">
      <c r="B16">
        <f>'Full Data Set'!CP16</f>
        <v>63</v>
      </c>
      <c r="C16">
        <f>'Full Data Set'!CQ16</f>
        <v>45.666666666666664</v>
      </c>
      <c r="D16">
        <f>'Full Data Set'!CR16</f>
        <v>34.666666666666664</v>
      </c>
      <c r="E16">
        <f>'Full Data Set'!CS16</f>
        <v>31.833333333333332</v>
      </c>
      <c r="F16">
        <f>'Full Data Set'!CT16</f>
        <v>34.666666666666664</v>
      </c>
      <c r="G16">
        <f>'Full Data Set'!EL16</f>
        <v>82.666666666666671</v>
      </c>
      <c r="H16">
        <f>'Full Data Set'!EM16</f>
        <v>69.5</v>
      </c>
      <c r="I16">
        <f>'Full Data Set'!EN16</f>
        <v>71.333333333333329</v>
      </c>
      <c r="J16">
        <f>'Full Data Set'!EO16</f>
        <v>70.833333333333329</v>
      </c>
      <c r="K16">
        <f>'Full Data Set'!EP16</f>
        <v>85.666666666666671</v>
      </c>
      <c r="M16">
        <v>0</v>
      </c>
    </row>
    <row r="17" spans="2:13" x14ac:dyDescent="0.3">
      <c r="B17">
        <f>'Full Data Set'!CP17</f>
        <v>34.333333333333336</v>
      </c>
      <c r="C17">
        <f>'Full Data Set'!CQ17</f>
        <v>26</v>
      </c>
      <c r="D17">
        <f>'Full Data Set'!CR17</f>
        <v>24.166666666666668</v>
      </c>
      <c r="E17">
        <f>'Full Data Set'!CS17</f>
        <v>23.166666666666668</v>
      </c>
      <c r="F17">
        <f>'Full Data Set'!CT17</f>
        <v>21.333333333333332</v>
      </c>
      <c r="G17">
        <f>'Full Data Set'!EL17</f>
        <v>44.333333333333336</v>
      </c>
      <c r="H17">
        <f>'Full Data Set'!EM17</f>
        <v>29.5</v>
      </c>
      <c r="I17">
        <f>'Full Data Set'!EN17</f>
        <v>30.166666666666668</v>
      </c>
      <c r="J17">
        <f>'Full Data Set'!EO17</f>
        <v>30.833333333333332</v>
      </c>
      <c r="K17">
        <f>'Full Data Set'!EP17</f>
        <v>28.666666666666668</v>
      </c>
      <c r="M17">
        <v>0</v>
      </c>
    </row>
    <row r="18" spans="2:13" x14ac:dyDescent="0.3">
      <c r="B18">
        <f>'Full Data Set'!CP18</f>
        <v>86</v>
      </c>
      <c r="C18">
        <f>'Full Data Set'!CQ18</f>
        <v>71.333333333333329</v>
      </c>
      <c r="D18">
        <f>'Full Data Set'!CR18</f>
        <v>69.5</v>
      </c>
      <c r="E18">
        <f>'Full Data Set'!CS18</f>
        <v>60</v>
      </c>
      <c r="F18">
        <f>'Full Data Set'!CT18</f>
        <v>50.166666666666664</v>
      </c>
      <c r="G18">
        <f>'Full Data Set'!EL18</f>
        <v>94</v>
      </c>
      <c r="H18">
        <f>'Full Data Set'!EM18</f>
        <v>90</v>
      </c>
      <c r="I18">
        <f>'Full Data Set'!EN18</f>
        <v>84.166666666666671</v>
      </c>
      <c r="J18">
        <f>'Full Data Set'!EO18</f>
        <v>78.166666666666671</v>
      </c>
      <c r="K18">
        <f>'Full Data Set'!EP18</f>
        <v>70.166666666666671</v>
      </c>
      <c r="M18">
        <v>0</v>
      </c>
    </row>
    <row r="19" spans="2:13" x14ac:dyDescent="0.3">
      <c r="B19">
        <f>'Full Data Set'!CP19</f>
        <v>42.333333333333336</v>
      </c>
      <c r="C19">
        <f>'Full Data Set'!CQ19</f>
        <v>23.333333333333332</v>
      </c>
      <c r="D19">
        <f>'Full Data Set'!CR19</f>
        <v>24</v>
      </c>
      <c r="E19">
        <f>'Full Data Set'!CS19</f>
        <v>21.5</v>
      </c>
      <c r="F19">
        <f>'Full Data Set'!CT19</f>
        <v>26.666666666666668</v>
      </c>
      <c r="G19">
        <f>'Full Data Set'!EL19</f>
        <v>62</v>
      </c>
      <c r="H19">
        <f>'Full Data Set'!EM19</f>
        <v>22.833333333333332</v>
      </c>
      <c r="I19">
        <f>'Full Data Set'!EN19</f>
        <v>23.333333333333332</v>
      </c>
      <c r="J19">
        <f>'Full Data Set'!EO19</f>
        <v>22.666666666666668</v>
      </c>
      <c r="K19">
        <f>'Full Data Set'!EP19</f>
        <v>26.166666666666668</v>
      </c>
      <c r="M19">
        <v>0</v>
      </c>
    </row>
    <row r="20" spans="2:13" x14ac:dyDescent="0.3">
      <c r="B20">
        <f>'Full Data Set'!CP20</f>
        <v>57.833333333333336</v>
      </c>
      <c r="C20">
        <f>'Full Data Set'!CQ20</f>
        <v>0</v>
      </c>
      <c r="D20">
        <f>'Full Data Set'!CR20</f>
        <v>21</v>
      </c>
      <c r="E20">
        <f>'Full Data Set'!CS20</f>
        <v>24.833333333333332</v>
      </c>
      <c r="F20">
        <f>'Full Data Set'!CT20</f>
        <v>27.166666666666668</v>
      </c>
      <c r="G20">
        <f>'Full Data Set'!EL20</f>
        <v>65.166666666666671</v>
      </c>
      <c r="H20">
        <f>'Full Data Set'!EM20</f>
        <v>14</v>
      </c>
      <c r="I20">
        <f>'Full Data Set'!EN20</f>
        <v>15.833333333333334</v>
      </c>
      <c r="J20">
        <f>'Full Data Set'!EO20</f>
        <v>13</v>
      </c>
      <c r="K20">
        <f>'Full Data Set'!EP20</f>
        <v>9.8333333333333339</v>
      </c>
      <c r="M20">
        <v>0</v>
      </c>
    </row>
    <row r="21" spans="2:13" x14ac:dyDescent="0.3">
      <c r="B21">
        <f>'Full Data Set'!CP21</f>
        <v>56.833333333333336</v>
      </c>
      <c r="C21">
        <f>'Full Data Set'!CQ21</f>
        <v>39.333333333333336</v>
      </c>
      <c r="D21">
        <f>'Full Data Set'!CR21</f>
        <v>35.333333333333336</v>
      </c>
      <c r="E21">
        <f>'Full Data Set'!CS21</f>
        <v>29.833333333333332</v>
      </c>
      <c r="F21">
        <f>'Full Data Set'!CT21</f>
        <v>49.25</v>
      </c>
      <c r="G21">
        <f>'Full Data Set'!EL21</f>
        <v>59.166666666666664</v>
      </c>
      <c r="H21">
        <f>'Full Data Set'!EM21</f>
        <v>28</v>
      </c>
      <c r="I21">
        <f>'Full Data Set'!EN21</f>
        <v>28.833333333333332</v>
      </c>
      <c r="J21">
        <f>'Full Data Set'!EO21</f>
        <v>23.666666666666668</v>
      </c>
      <c r="K21">
        <f>'Full Data Set'!EP21</f>
        <v>17.833333333333332</v>
      </c>
      <c r="M21">
        <v>0</v>
      </c>
    </row>
    <row r="22" spans="2:13" x14ac:dyDescent="0.3">
      <c r="B22">
        <f>'Full Data Set'!CP22</f>
        <v>92</v>
      </c>
      <c r="C22">
        <f>'Full Data Set'!CQ22</f>
        <v>77.5</v>
      </c>
      <c r="D22">
        <f>'Full Data Set'!CR22</f>
        <v>65.666666666666671</v>
      </c>
      <c r="E22">
        <f>'Full Data Set'!CS22</f>
        <v>49.666666666666664</v>
      </c>
      <c r="F22">
        <f>'Full Data Set'!CT22</f>
        <v>47.166666666666664</v>
      </c>
      <c r="G22">
        <f>'Full Data Set'!EL22</f>
        <v>81.833333333333329</v>
      </c>
      <c r="H22">
        <f>'Full Data Set'!EM22</f>
        <v>44.666666666666664</v>
      </c>
      <c r="I22">
        <f>'Full Data Set'!EN22</f>
        <v>36.5</v>
      </c>
      <c r="J22">
        <f>'Full Data Set'!EO22</f>
        <v>36</v>
      </c>
      <c r="K22">
        <f>'Full Data Set'!EP22</f>
        <v>33.666666666666664</v>
      </c>
      <c r="M22">
        <v>0</v>
      </c>
    </row>
    <row r="23" spans="2:13" x14ac:dyDescent="0.3">
      <c r="B23">
        <f>'Full Data Set'!CP23</f>
        <v>74.666666666666671</v>
      </c>
      <c r="C23">
        <f>'Full Data Set'!CQ23</f>
        <v>55.833333333333336</v>
      </c>
      <c r="D23">
        <f>'Full Data Set'!CR23</f>
        <v>45.333333333333336</v>
      </c>
      <c r="E23">
        <f>'Full Data Set'!CS23</f>
        <v>40.833333333333336</v>
      </c>
      <c r="F23">
        <f>'Full Data Set'!CT23</f>
        <v>41.666666666666664</v>
      </c>
      <c r="G23">
        <f>'Full Data Set'!EL23</f>
        <v>78</v>
      </c>
      <c r="H23">
        <f>'Full Data Set'!EM23</f>
        <v>26.5</v>
      </c>
      <c r="I23">
        <f>'Full Data Set'!EN23</f>
        <v>33.166666666666664</v>
      </c>
      <c r="J23">
        <f>'Full Data Set'!EO23</f>
        <v>32.5</v>
      </c>
      <c r="K23">
        <f>'Full Data Set'!EP23</f>
        <v>29.333333333333332</v>
      </c>
      <c r="M23">
        <v>0</v>
      </c>
    </row>
    <row r="24" spans="2:13" x14ac:dyDescent="0.3">
      <c r="B24">
        <f>'Full Data Set'!CP24</f>
        <v>80.666666666666671</v>
      </c>
      <c r="C24">
        <f>'Full Data Set'!CQ24</f>
        <v>58.5</v>
      </c>
      <c r="D24">
        <f>'Full Data Set'!CR24</f>
        <v>62</v>
      </c>
      <c r="E24">
        <f>'Full Data Set'!CS24</f>
        <v>69</v>
      </c>
      <c r="F24">
        <f>'Full Data Set'!CT24</f>
        <v>67.333333333333329</v>
      </c>
      <c r="G24">
        <f>'Full Data Set'!EL24</f>
        <v>81.166666666666671</v>
      </c>
      <c r="H24">
        <f>'Full Data Set'!EM24</f>
        <v>67.333333333333329</v>
      </c>
      <c r="I24">
        <f>'Full Data Set'!EN24</f>
        <v>60.666666666666664</v>
      </c>
      <c r="J24">
        <f>'Full Data Set'!EO24</f>
        <v>56.5</v>
      </c>
      <c r="K24">
        <f>'Full Data Set'!EP24</f>
        <v>60.666666666666664</v>
      </c>
      <c r="M24">
        <v>0</v>
      </c>
    </row>
    <row r="25" spans="2:13" x14ac:dyDescent="0.3">
      <c r="B25">
        <f>'Full Data Set'!CP25</f>
        <v>81.166666666666671</v>
      </c>
      <c r="C25">
        <f>'Full Data Set'!CQ25</f>
        <v>34.666666666666664</v>
      </c>
      <c r="D25">
        <f>'Full Data Set'!CR25</f>
        <v>31.833333333333332</v>
      </c>
      <c r="E25">
        <f>'Full Data Set'!CS25</f>
        <v>30.5</v>
      </c>
      <c r="F25">
        <f>'Full Data Set'!CT25</f>
        <v>28.166666666666668</v>
      </c>
      <c r="G25">
        <f>'Full Data Set'!EL25</f>
        <v>71.333333333333329</v>
      </c>
      <c r="H25">
        <f>'Full Data Set'!EM25</f>
        <v>37.666666666666664</v>
      </c>
      <c r="I25">
        <f>'Full Data Set'!EN25</f>
        <v>34</v>
      </c>
      <c r="J25">
        <f>'Full Data Set'!EO25</f>
        <v>31.666666666666668</v>
      </c>
      <c r="K25">
        <f>'Full Data Set'!EP25</f>
        <v>31.833333333333332</v>
      </c>
      <c r="M25">
        <v>0</v>
      </c>
    </row>
    <row r="26" spans="2:13" x14ac:dyDescent="0.3">
      <c r="B26">
        <f>'Full Data Set'!CP26</f>
        <v>75</v>
      </c>
      <c r="C26">
        <f>'Full Data Set'!CQ26</f>
        <v>22.166666666666668</v>
      </c>
      <c r="D26">
        <f>'Full Data Set'!CR26</f>
        <v>44.333333333333336</v>
      </c>
      <c r="E26">
        <f>'Full Data Set'!CS26</f>
        <v>22.166666666666668</v>
      </c>
      <c r="F26">
        <f>'Full Data Set'!CT26</f>
        <v>20.333333333333332</v>
      </c>
      <c r="G26">
        <f>'Full Data Set'!EL26</f>
        <v>82.333333333333329</v>
      </c>
      <c r="H26">
        <f>'Full Data Set'!EM26</f>
        <v>45.833333333333336</v>
      </c>
      <c r="I26">
        <f>'Full Data Set'!EN26</f>
        <v>42.666666666666664</v>
      </c>
      <c r="J26">
        <f>'Full Data Set'!EO26</f>
        <v>36</v>
      </c>
      <c r="K26">
        <f>'Full Data Set'!EP26</f>
        <v>34.333333333333336</v>
      </c>
      <c r="M26">
        <v>0</v>
      </c>
    </row>
    <row r="48" spans="1:1" s="4" customFormat="1" x14ac:dyDescent="0.3">
      <c r="A48"/>
    </row>
    <row r="49" spans="2:17" x14ac:dyDescent="0.3">
      <c r="B49" t="s">
        <v>279</v>
      </c>
    </row>
    <row r="51" spans="2:17" ht="23.4" x14ac:dyDescent="0.3">
      <c r="B51" s="5" t="s">
        <v>385</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50818.267</v>
      </c>
      <c r="G55" s="6" t="s">
        <v>291</v>
      </c>
      <c r="H55" s="7">
        <v>4</v>
      </c>
      <c r="I55" s="6" t="s">
        <v>291</v>
      </c>
      <c r="J55" s="7">
        <v>12704.566999999999</v>
      </c>
      <c r="K55" s="6" t="s">
        <v>291</v>
      </c>
      <c r="L55" s="7">
        <v>103.07299999999999</v>
      </c>
      <c r="M55" s="6" t="s">
        <v>291</v>
      </c>
      <c r="N55" s="7" t="s">
        <v>386</v>
      </c>
      <c r="O55" s="6" t="s">
        <v>291</v>
      </c>
      <c r="P55" s="7">
        <v>0.81799999999999995</v>
      </c>
      <c r="Q55" s="6"/>
    </row>
    <row r="56" spans="2:17" ht="32.4" x14ac:dyDescent="0.3">
      <c r="B56" s="6"/>
      <c r="C56" s="6"/>
      <c r="D56" s="6" t="s">
        <v>293</v>
      </c>
      <c r="E56" s="6"/>
      <c r="F56" s="7">
        <v>50818.267</v>
      </c>
      <c r="G56" s="6"/>
      <c r="H56" s="7">
        <v>1.649</v>
      </c>
      <c r="I56" s="6"/>
      <c r="J56" s="7">
        <v>30819.966</v>
      </c>
      <c r="K56" s="6"/>
      <c r="L56" s="7">
        <v>103.07299999999999</v>
      </c>
      <c r="M56" s="6"/>
      <c r="N56" s="7" t="s">
        <v>387</v>
      </c>
      <c r="O56" s="6"/>
      <c r="P56" s="7">
        <v>0.81799999999999995</v>
      </c>
      <c r="Q56" s="6"/>
    </row>
    <row r="57" spans="2:17" x14ac:dyDescent="0.3">
      <c r="B57" s="6" t="s">
        <v>234</v>
      </c>
      <c r="C57" s="6"/>
      <c r="D57" s="6" t="s">
        <v>290</v>
      </c>
      <c r="E57" s="6"/>
      <c r="F57" s="7">
        <v>11339.772000000001</v>
      </c>
      <c r="G57" s="6"/>
      <c r="H57" s="7">
        <v>92</v>
      </c>
      <c r="I57" s="6"/>
      <c r="J57" s="7">
        <v>123.258</v>
      </c>
      <c r="K57" s="6"/>
      <c r="L57" s="7"/>
      <c r="M57" s="6"/>
      <c r="N57" s="7"/>
      <c r="O57" s="6"/>
      <c r="P57" s="7"/>
      <c r="Q57" s="6"/>
    </row>
    <row r="58" spans="2:17" x14ac:dyDescent="0.3">
      <c r="B58" s="6"/>
      <c r="C58" s="6"/>
      <c r="D58" s="6" t="s">
        <v>293</v>
      </c>
      <c r="E58" s="6"/>
      <c r="F58" s="7">
        <v>11339.772000000001</v>
      </c>
      <c r="G58" s="6"/>
      <c r="H58" s="7">
        <v>37.923999999999999</v>
      </c>
      <c r="I58" s="6"/>
      <c r="J58" s="7">
        <v>299.012</v>
      </c>
      <c r="K58" s="6"/>
      <c r="L58" s="7"/>
      <c r="M58" s="6"/>
      <c r="N58" s="7"/>
      <c r="O58" s="6"/>
      <c r="P58" s="7"/>
      <c r="Q58" s="6"/>
    </row>
    <row r="59" spans="2:17" x14ac:dyDescent="0.3">
      <c r="B59" s="6" t="s">
        <v>235</v>
      </c>
      <c r="C59" s="6"/>
      <c r="D59" s="6" t="s">
        <v>290</v>
      </c>
      <c r="E59" s="6"/>
      <c r="F59" s="7">
        <v>88.533000000000001</v>
      </c>
      <c r="G59" s="6"/>
      <c r="H59" s="7">
        <v>1</v>
      </c>
      <c r="I59" s="6"/>
      <c r="J59" s="7">
        <v>88.533000000000001</v>
      </c>
      <c r="K59" s="6"/>
      <c r="L59" s="7">
        <v>0.17199999999999999</v>
      </c>
      <c r="M59" s="6"/>
      <c r="N59" s="7">
        <v>0.68200000000000005</v>
      </c>
      <c r="O59" s="6"/>
      <c r="P59" s="7">
        <v>7.0000000000000001E-3</v>
      </c>
      <c r="Q59" s="6"/>
    </row>
    <row r="60" spans="2:17" x14ac:dyDescent="0.3">
      <c r="B60" s="6" t="s">
        <v>234</v>
      </c>
      <c r="C60" s="6"/>
      <c r="D60" s="6" t="s">
        <v>290</v>
      </c>
      <c r="E60" s="6"/>
      <c r="F60" s="7">
        <v>11828.543</v>
      </c>
      <c r="G60" s="6"/>
      <c r="H60" s="7">
        <v>23</v>
      </c>
      <c r="I60" s="6"/>
      <c r="J60" s="7">
        <v>514.28399999999999</v>
      </c>
      <c r="K60" s="6"/>
      <c r="L60" s="7"/>
      <c r="M60" s="6"/>
      <c r="N60" s="7"/>
      <c r="O60" s="6"/>
      <c r="P60" s="7"/>
      <c r="Q60" s="6"/>
    </row>
    <row r="61" spans="2:17" x14ac:dyDescent="0.3">
      <c r="B61" s="6" t="s">
        <v>236</v>
      </c>
      <c r="C61" s="6"/>
      <c r="D61" s="6" t="s">
        <v>290</v>
      </c>
      <c r="E61" s="6"/>
      <c r="F61" s="7">
        <v>675.18399999999997</v>
      </c>
      <c r="G61" s="6" t="s">
        <v>291</v>
      </c>
      <c r="H61" s="7">
        <v>4</v>
      </c>
      <c r="I61" s="6" t="s">
        <v>291</v>
      </c>
      <c r="J61" s="7">
        <v>168.79599999999999</v>
      </c>
      <c r="K61" s="6" t="s">
        <v>291</v>
      </c>
      <c r="L61" s="7">
        <v>2.4289999999999998</v>
      </c>
      <c r="M61" s="6" t="s">
        <v>291</v>
      </c>
      <c r="N61" s="7">
        <v>5.2999999999999999E-2</v>
      </c>
      <c r="O61" s="6" t="s">
        <v>291</v>
      </c>
      <c r="P61" s="7">
        <v>9.6000000000000002E-2</v>
      </c>
      <c r="Q61" s="6"/>
    </row>
    <row r="62" spans="2:17" x14ac:dyDescent="0.3">
      <c r="B62" s="6"/>
      <c r="C62" s="6"/>
      <c r="D62" s="6" t="s">
        <v>293</v>
      </c>
      <c r="E62" s="6"/>
      <c r="F62" s="7">
        <v>675.18399999999997</v>
      </c>
      <c r="G62" s="6"/>
      <c r="H62" s="7">
        <v>2.2909999999999999</v>
      </c>
      <c r="I62" s="6"/>
      <c r="J62" s="7">
        <v>294.77199999999999</v>
      </c>
      <c r="K62" s="6"/>
      <c r="L62" s="7">
        <v>2.4289999999999998</v>
      </c>
      <c r="M62" s="6"/>
      <c r="N62" s="7">
        <v>9.0999999999999998E-2</v>
      </c>
      <c r="O62" s="6"/>
      <c r="P62" s="7">
        <v>9.6000000000000002E-2</v>
      </c>
      <c r="Q62" s="6"/>
    </row>
    <row r="63" spans="2:17" x14ac:dyDescent="0.3">
      <c r="B63" s="6" t="s">
        <v>234</v>
      </c>
      <c r="C63" s="6"/>
      <c r="D63" s="6" t="s">
        <v>290</v>
      </c>
      <c r="E63" s="6"/>
      <c r="F63" s="7">
        <v>6393.89</v>
      </c>
      <c r="G63" s="6"/>
      <c r="H63" s="7">
        <v>92</v>
      </c>
      <c r="I63" s="6"/>
      <c r="J63" s="7">
        <v>69.498999999999995</v>
      </c>
      <c r="K63" s="6"/>
      <c r="L63" s="7"/>
      <c r="M63" s="6"/>
      <c r="N63" s="7"/>
      <c r="O63" s="6"/>
      <c r="P63" s="7"/>
      <c r="Q63" s="6"/>
    </row>
    <row r="64" spans="2:17" x14ac:dyDescent="0.3">
      <c r="B64" s="6"/>
      <c r="C64" s="6"/>
      <c r="D64" s="6" t="s">
        <v>293</v>
      </c>
      <c r="E64" s="6"/>
      <c r="F64" s="7">
        <v>6393.89</v>
      </c>
      <c r="G64" s="6"/>
      <c r="H64" s="7">
        <v>52.682000000000002</v>
      </c>
      <c r="I64" s="6"/>
      <c r="J64" s="7">
        <v>121.367</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70046.945000000007</v>
      </c>
      <c r="E72" s="6"/>
      <c r="F72" s="7">
        <v>23</v>
      </c>
      <c r="G72" s="6"/>
      <c r="H72" s="7">
        <v>3045.5189999999998</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2.1999999999999999E-2</v>
      </c>
      <c r="E81" s="6"/>
      <c r="F81" s="7">
        <v>82.105999999999995</v>
      </c>
      <c r="G81" s="6"/>
      <c r="H81" s="7">
        <v>9</v>
      </c>
      <c r="I81" s="6"/>
      <c r="J81" s="7" t="s">
        <v>388</v>
      </c>
      <c r="K81" s="6"/>
      <c r="L81" s="7">
        <v>0.41199999999999998</v>
      </c>
      <c r="M81" s="6"/>
      <c r="N81" s="7">
        <v>0.44</v>
      </c>
      <c r="O81" s="6"/>
      <c r="P81" s="7">
        <v>0.25</v>
      </c>
      <c r="Q81" s="6"/>
    </row>
    <row r="82" spans="2:17" ht="16.2" x14ac:dyDescent="0.3">
      <c r="B82" s="6" t="s">
        <v>236</v>
      </c>
      <c r="C82" s="6"/>
      <c r="D82" s="7">
        <v>0.109</v>
      </c>
      <c r="E82" s="6"/>
      <c r="F82" s="7">
        <v>47.52</v>
      </c>
      <c r="G82" s="6"/>
      <c r="H82" s="7">
        <v>9</v>
      </c>
      <c r="I82" s="6"/>
      <c r="J82" s="7" t="s">
        <v>389</v>
      </c>
      <c r="K82" s="6"/>
      <c r="L82" s="7">
        <v>0.57299999999999995</v>
      </c>
      <c r="M82" s="6"/>
      <c r="N82" s="7">
        <v>0.63900000000000001</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16.2" x14ac:dyDescent="0.3">
      <c r="B90" s="6" t="s">
        <v>209</v>
      </c>
      <c r="C90" s="6"/>
      <c r="D90" s="6" t="s">
        <v>390</v>
      </c>
      <c r="E90" s="6"/>
      <c r="F90" s="7">
        <v>34.799999999999997</v>
      </c>
      <c r="G90" s="6"/>
      <c r="H90" s="7">
        <v>2.266</v>
      </c>
      <c r="I90" s="6"/>
      <c r="J90" s="7">
        <v>15.356</v>
      </c>
      <c r="K90" s="6"/>
      <c r="L90" s="7" t="s">
        <v>391</v>
      </c>
      <c r="M90" s="6"/>
    </row>
    <row r="91" spans="2:17" ht="16.2" x14ac:dyDescent="0.3">
      <c r="B91" s="6"/>
      <c r="C91" s="6"/>
      <c r="D91" s="6" t="s">
        <v>392</v>
      </c>
      <c r="E91" s="6"/>
      <c r="F91" s="7">
        <v>36.171999999999997</v>
      </c>
      <c r="G91" s="6"/>
      <c r="H91" s="7">
        <v>2.266</v>
      </c>
      <c r="I91" s="6"/>
      <c r="J91" s="7">
        <v>15.961</v>
      </c>
      <c r="K91" s="6"/>
      <c r="L91" s="7" t="s">
        <v>393</v>
      </c>
      <c r="M91" s="6"/>
    </row>
    <row r="92" spans="2:17" ht="16.2" x14ac:dyDescent="0.3">
      <c r="B92" s="6"/>
      <c r="C92" s="6"/>
      <c r="D92" s="6" t="s">
        <v>394</v>
      </c>
      <c r="E92" s="6"/>
      <c r="F92" s="7">
        <v>37.404000000000003</v>
      </c>
      <c r="G92" s="6"/>
      <c r="H92" s="7">
        <v>2.266</v>
      </c>
      <c r="I92" s="6"/>
      <c r="J92" s="7">
        <v>16.504999999999999</v>
      </c>
      <c r="K92" s="6"/>
      <c r="L92" s="7" t="s">
        <v>395</v>
      </c>
      <c r="M92" s="6"/>
    </row>
    <row r="93" spans="2:17" ht="16.2" x14ac:dyDescent="0.3">
      <c r="B93" s="6"/>
      <c r="C93" s="6"/>
      <c r="D93" s="6" t="s">
        <v>396</v>
      </c>
      <c r="E93" s="6"/>
      <c r="F93" s="7">
        <v>36.875999999999998</v>
      </c>
      <c r="G93" s="6"/>
      <c r="H93" s="7">
        <v>2.266</v>
      </c>
      <c r="I93" s="6"/>
      <c r="J93" s="7">
        <v>16.271999999999998</v>
      </c>
      <c r="K93" s="6"/>
      <c r="L93" s="7" t="s">
        <v>397</v>
      </c>
      <c r="M93" s="6"/>
    </row>
    <row r="94" spans="2:17" x14ac:dyDescent="0.3">
      <c r="B94" s="6" t="s">
        <v>390</v>
      </c>
      <c r="C94" s="6"/>
      <c r="D94" s="6" t="s">
        <v>392</v>
      </c>
      <c r="E94" s="6"/>
      <c r="F94" s="7">
        <v>1.3720000000000001</v>
      </c>
      <c r="G94" s="6"/>
      <c r="H94" s="7">
        <v>2.266</v>
      </c>
      <c r="I94" s="6"/>
      <c r="J94" s="7">
        <v>0.60499999999999998</v>
      </c>
      <c r="K94" s="6"/>
      <c r="L94" s="7">
        <v>1</v>
      </c>
      <c r="M94" s="6"/>
    </row>
    <row r="95" spans="2:17" x14ac:dyDescent="0.3">
      <c r="B95" s="6"/>
      <c r="C95" s="6"/>
      <c r="D95" s="6" t="s">
        <v>394</v>
      </c>
      <c r="E95" s="6"/>
      <c r="F95" s="7">
        <v>2.6040000000000001</v>
      </c>
      <c r="G95" s="6"/>
      <c r="H95" s="7">
        <v>2.266</v>
      </c>
      <c r="I95" s="6"/>
      <c r="J95" s="7">
        <v>1.149</v>
      </c>
      <c r="K95" s="6"/>
      <c r="L95" s="7">
        <v>1</v>
      </c>
      <c r="M95" s="6"/>
    </row>
    <row r="96" spans="2:17" x14ac:dyDescent="0.3">
      <c r="B96" s="6"/>
      <c r="C96" s="6"/>
      <c r="D96" s="6" t="s">
        <v>396</v>
      </c>
      <c r="E96" s="6"/>
      <c r="F96" s="7">
        <v>2.0760000000000001</v>
      </c>
      <c r="G96" s="6"/>
      <c r="H96" s="7">
        <v>2.266</v>
      </c>
      <c r="I96" s="6"/>
      <c r="J96" s="7">
        <v>0.91600000000000004</v>
      </c>
      <c r="K96" s="6"/>
      <c r="L96" s="7">
        <v>1</v>
      </c>
      <c r="M96" s="6"/>
    </row>
    <row r="97" spans="1:17" x14ac:dyDescent="0.3">
      <c r="B97" s="6" t="s">
        <v>392</v>
      </c>
      <c r="C97" s="6"/>
      <c r="D97" s="6" t="s">
        <v>394</v>
      </c>
      <c r="E97" s="6"/>
      <c r="F97" s="7">
        <v>1.232</v>
      </c>
      <c r="G97" s="6"/>
      <c r="H97" s="7">
        <v>2.266</v>
      </c>
      <c r="I97" s="6"/>
      <c r="J97" s="7">
        <v>0.54400000000000004</v>
      </c>
      <c r="K97" s="6"/>
      <c r="L97" s="7">
        <v>1</v>
      </c>
      <c r="M97" s="6"/>
    </row>
    <row r="98" spans="1:17" x14ac:dyDescent="0.3">
      <c r="B98" s="6"/>
      <c r="C98" s="6"/>
      <c r="D98" s="6" t="s">
        <v>396</v>
      </c>
      <c r="E98" s="6"/>
      <c r="F98" s="7">
        <v>0.70399999999999996</v>
      </c>
      <c r="G98" s="6"/>
      <c r="H98" s="7">
        <v>2.266</v>
      </c>
      <c r="I98" s="6"/>
      <c r="J98" s="7">
        <v>0.311</v>
      </c>
      <c r="K98" s="6"/>
      <c r="L98" s="7">
        <v>1</v>
      </c>
      <c r="M98" s="6"/>
    </row>
    <row r="99" spans="1:17" x14ac:dyDescent="0.3">
      <c r="B99" s="6" t="s">
        <v>394</v>
      </c>
      <c r="C99" s="6"/>
      <c r="D99" s="6" t="s">
        <v>396</v>
      </c>
      <c r="E99" s="6"/>
      <c r="F99" s="7">
        <v>-0.52800000000000002</v>
      </c>
      <c r="G99" s="6"/>
      <c r="H99" s="7">
        <v>2.266</v>
      </c>
      <c r="I99" s="6"/>
      <c r="J99" s="7">
        <v>-0.23300000000000001</v>
      </c>
      <c r="K99" s="6"/>
      <c r="L99" s="7">
        <v>1</v>
      </c>
      <c r="M99" s="6"/>
    </row>
    <row r="100" spans="1:17" ht="15" thickBot="1" x14ac:dyDescent="0.35">
      <c r="B100" s="16"/>
      <c r="C100" s="16"/>
      <c r="D100" s="16"/>
      <c r="E100" s="16"/>
      <c r="F100" s="16"/>
      <c r="G100" s="16"/>
      <c r="H100" s="16"/>
      <c r="I100" s="16"/>
      <c r="J100" s="16"/>
      <c r="K100" s="16"/>
      <c r="L100" s="16"/>
      <c r="M100" s="16"/>
    </row>
    <row r="101" spans="1:17" ht="14.4" customHeight="1" x14ac:dyDescent="0.3">
      <c r="B101" s="17" t="s">
        <v>398</v>
      </c>
      <c r="C101" s="17"/>
      <c r="D101" s="17"/>
      <c r="E101" s="17"/>
      <c r="F101" s="17"/>
      <c r="G101" s="17"/>
      <c r="H101" s="17"/>
      <c r="I101" s="17"/>
      <c r="J101" s="17"/>
      <c r="K101" s="17"/>
      <c r="L101" s="17"/>
      <c r="M101" s="17"/>
    </row>
    <row r="102" spans="1:17" ht="14.4" customHeight="1" x14ac:dyDescent="0.3">
      <c r="B102" s="18" t="s">
        <v>264</v>
      </c>
      <c r="C102" s="18"/>
      <c r="D102" s="18"/>
      <c r="E102" s="18"/>
      <c r="F102" s="18"/>
      <c r="G102" s="18"/>
      <c r="H102" s="18"/>
      <c r="I102" s="18"/>
      <c r="J102" s="18"/>
      <c r="K102" s="18"/>
      <c r="L102" s="18"/>
      <c r="M102" s="18"/>
    </row>
    <row r="104" spans="1:17" s="4" customFormat="1" x14ac:dyDescent="0.3">
      <c r="A104"/>
    </row>
    <row r="106" spans="1:17" ht="23.4" x14ac:dyDescent="0.3">
      <c r="B106" s="5" t="s">
        <v>399</v>
      </c>
    </row>
    <row r="108" spans="1:17" ht="15" thickBot="1" x14ac:dyDescent="0.35">
      <c r="B108" s="14" t="s">
        <v>225</v>
      </c>
      <c r="C108" s="14"/>
      <c r="D108" s="14"/>
      <c r="E108" s="14"/>
      <c r="F108" s="14"/>
      <c r="G108" s="14"/>
      <c r="H108" s="14"/>
      <c r="I108" s="14"/>
      <c r="J108" s="14"/>
      <c r="K108" s="14"/>
      <c r="L108" s="14"/>
      <c r="M108" s="14"/>
      <c r="N108" s="14"/>
      <c r="O108" s="14"/>
      <c r="P108" s="14"/>
      <c r="Q108" s="14"/>
    </row>
    <row r="109" spans="1:17" ht="15" thickBot="1" x14ac:dyDescent="0.35">
      <c r="B109" s="15" t="s">
        <v>226</v>
      </c>
      <c r="C109" s="15"/>
      <c r="D109" s="15" t="s">
        <v>289</v>
      </c>
      <c r="E109" s="15"/>
      <c r="F109" s="15" t="s">
        <v>227</v>
      </c>
      <c r="G109" s="15"/>
      <c r="H109" s="15" t="s">
        <v>228</v>
      </c>
      <c r="I109" s="15"/>
      <c r="J109" s="15" t="s">
        <v>229</v>
      </c>
      <c r="K109" s="15"/>
      <c r="L109" s="15" t="s">
        <v>230</v>
      </c>
      <c r="M109" s="15"/>
      <c r="N109" s="15" t="s">
        <v>231</v>
      </c>
      <c r="O109" s="15"/>
      <c r="P109" s="15" t="s">
        <v>232</v>
      </c>
      <c r="Q109" s="15"/>
    </row>
    <row r="110" spans="1:17" ht="32.4" x14ac:dyDescent="0.3">
      <c r="B110" s="6" t="s">
        <v>233</v>
      </c>
      <c r="C110" s="6"/>
      <c r="D110" s="6" t="s">
        <v>290</v>
      </c>
      <c r="E110" s="6"/>
      <c r="F110" s="7">
        <v>46562.987000000001</v>
      </c>
      <c r="G110" s="6" t="s">
        <v>291</v>
      </c>
      <c r="H110" s="7">
        <v>4</v>
      </c>
      <c r="I110" s="6" t="s">
        <v>291</v>
      </c>
      <c r="J110" s="7">
        <v>11640.746999999999</v>
      </c>
      <c r="K110" s="6" t="s">
        <v>291</v>
      </c>
      <c r="L110" s="7">
        <v>109.398</v>
      </c>
      <c r="M110" s="6" t="s">
        <v>291</v>
      </c>
      <c r="N110" s="7" t="s">
        <v>400</v>
      </c>
      <c r="O110" s="6" t="s">
        <v>291</v>
      </c>
      <c r="P110" s="7">
        <v>0.83299999999999996</v>
      </c>
      <c r="Q110" s="6"/>
    </row>
    <row r="111" spans="1:17" ht="32.4" x14ac:dyDescent="0.3">
      <c r="B111" s="6"/>
      <c r="C111" s="6"/>
      <c r="D111" s="6" t="s">
        <v>293</v>
      </c>
      <c r="E111" s="6"/>
      <c r="F111" s="7">
        <v>46562.987000000001</v>
      </c>
      <c r="G111" s="6"/>
      <c r="H111" s="7">
        <v>1.6950000000000001</v>
      </c>
      <c r="I111" s="6"/>
      <c r="J111" s="7">
        <v>27467.244999999999</v>
      </c>
      <c r="K111" s="6"/>
      <c r="L111" s="7">
        <v>109.398</v>
      </c>
      <c r="M111" s="6"/>
      <c r="N111" s="7" t="s">
        <v>401</v>
      </c>
      <c r="O111" s="6"/>
      <c r="P111" s="7">
        <v>0.83299999999999996</v>
      </c>
      <c r="Q111" s="6"/>
    </row>
    <row r="112" spans="1:17" x14ac:dyDescent="0.3">
      <c r="B112" s="6" t="s">
        <v>253</v>
      </c>
      <c r="C112" s="6"/>
      <c r="D112" s="6" t="s">
        <v>290</v>
      </c>
      <c r="E112" s="6"/>
      <c r="F112" s="7">
        <v>1975.9349999999999</v>
      </c>
      <c r="G112" s="6" t="s">
        <v>291</v>
      </c>
      <c r="H112" s="7">
        <v>4</v>
      </c>
      <c r="I112" s="6" t="s">
        <v>291</v>
      </c>
      <c r="J112" s="7">
        <v>493.98399999999998</v>
      </c>
      <c r="K112" s="6" t="s">
        <v>291</v>
      </c>
      <c r="L112" s="7">
        <v>4.6420000000000003</v>
      </c>
      <c r="M112" s="6" t="s">
        <v>291</v>
      </c>
      <c r="N112" s="7">
        <v>2E-3</v>
      </c>
      <c r="O112" s="6" t="s">
        <v>291</v>
      </c>
      <c r="P112" s="7">
        <v>0.17399999999999999</v>
      </c>
      <c r="Q112" s="6"/>
    </row>
    <row r="113" spans="2:17" x14ac:dyDescent="0.3">
      <c r="B113" s="6"/>
      <c r="C113" s="6"/>
      <c r="D113" s="6" t="s">
        <v>293</v>
      </c>
      <c r="E113" s="6"/>
      <c r="F113" s="7">
        <v>1975.9349999999999</v>
      </c>
      <c r="G113" s="6"/>
      <c r="H113" s="7">
        <v>1.6950000000000001</v>
      </c>
      <c r="I113" s="6"/>
      <c r="J113" s="7">
        <v>1165.5930000000001</v>
      </c>
      <c r="K113" s="6"/>
      <c r="L113" s="7">
        <v>4.6420000000000003</v>
      </c>
      <c r="M113" s="6"/>
      <c r="N113" s="7">
        <v>0.02</v>
      </c>
      <c r="O113" s="6"/>
      <c r="P113" s="7">
        <v>0.17399999999999999</v>
      </c>
      <c r="Q113" s="6"/>
    </row>
    <row r="114" spans="2:17" x14ac:dyDescent="0.3">
      <c r="B114" s="6" t="s">
        <v>234</v>
      </c>
      <c r="C114" s="6"/>
      <c r="D114" s="6" t="s">
        <v>290</v>
      </c>
      <c r="E114" s="6"/>
      <c r="F114" s="7">
        <v>9363.8369999999995</v>
      </c>
      <c r="G114" s="6"/>
      <c r="H114" s="7">
        <v>88</v>
      </c>
      <c r="I114" s="6"/>
      <c r="J114" s="7">
        <v>106.407</v>
      </c>
      <c r="K114" s="6"/>
      <c r="L114" s="7"/>
      <c r="M114" s="6"/>
      <c r="N114" s="7"/>
      <c r="O114" s="6"/>
      <c r="P114" s="7"/>
      <c r="Q114" s="6"/>
    </row>
    <row r="115" spans="2:17" x14ac:dyDescent="0.3">
      <c r="B115" s="6"/>
      <c r="C115" s="6"/>
      <c r="D115" s="6" t="s">
        <v>293</v>
      </c>
      <c r="E115" s="6"/>
      <c r="F115" s="7">
        <v>9363.8369999999995</v>
      </c>
      <c r="G115" s="6"/>
      <c r="H115" s="7">
        <v>37.295000000000002</v>
      </c>
      <c r="I115" s="6"/>
      <c r="J115" s="7">
        <v>251.07599999999999</v>
      </c>
      <c r="K115" s="6"/>
      <c r="L115" s="7"/>
      <c r="M115" s="6"/>
      <c r="N115" s="7"/>
      <c r="O115" s="6"/>
      <c r="P115" s="7"/>
      <c r="Q115" s="6"/>
    </row>
    <row r="116" spans="2:17" x14ac:dyDescent="0.3">
      <c r="B116" s="6" t="s">
        <v>235</v>
      </c>
      <c r="C116" s="6"/>
      <c r="D116" s="6" t="s">
        <v>290</v>
      </c>
      <c r="E116" s="6"/>
      <c r="F116" s="7">
        <v>120.321</v>
      </c>
      <c r="G116" s="6"/>
      <c r="H116" s="7">
        <v>1</v>
      </c>
      <c r="I116" s="6"/>
      <c r="J116" s="7">
        <v>120.321</v>
      </c>
      <c r="K116" s="6"/>
      <c r="L116" s="7">
        <v>0.22600000000000001</v>
      </c>
      <c r="M116" s="6"/>
      <c r="N116" s="7">
        <v>0.63900000000000001</v>
      </c>
      <c r="O116" s="6"/>
      <c r="P116" s="7">
        <v>0.01</v>
      </c>
      <c r="Q116" s="6"/>
    </row>
    <row r="117" spans="2:17" ht="28.8" x14ac:dyDescent="0.3">
      <c r="B117" s="6" t="s">
        <v>254</v>
      </c>
      <c r="C117" s="6"/>
      <c r="D117" s="6" t="s">
        <v>290</v>
      </c>
      <c r="E117" s="6"/>
      <c r="F117" s="7">
        <v>103.001</v>
      </c>
      <c r="G117" s="6"/>
      <c r="H117" s="7">
        <v>1</v>
      </c>
      <c r="I117" s="6"/>
      <c r="J117" s="7">
        <v>103.001</v>
      </c>
      <c r="K117" s="6"/>
      <c r="L117" s="7">
        <v>0.193</v>
      </c>
      <c r="M117" s="6"/>
      <c r="N117" s="7">
        <v>0.66500000000000004</v>
      </c>
      <c r="O117" s="6"/>
      <c r="P117" s="7">
        <v>8.9999999999999993E-3</v>
      </c>
      <c r="Q117" s="6"/>
    </row>
    <row r="118" spans="2:17" x14ac:dyDescent="0.3">
      <c r="B118" s="6" t="s">
        <v>234</v>
      </c>
      <c r="C118" s="6"/>
      <c r="D118" s="6" t="s">
        <v>290</v>
      </c>
      <c r="E118" s="6"/>
      <c r="F118" s="7">
        <v>11725.541999999999</v>
      </c>
      <c r="G118" s="6"/>
      <c r="H118" s="7">
        <v>22</v>
      </c>
      <c r="I118" s="6"/>
      <c r="J118" s="7">
        <v>532.97900000000004</v>
      </c>
      <c r="K118" s="6"/>
      <c r="L118" s="7"/>
      <c r="M118" s="6"/>
      <c r="N118" s="7"/>
      <c r="O118" s="6"/>
      <c r="P118" s="7"/>
      <c r="Q118" s="6"/>
    </row>
    <row r="119" spans="2:17" x14ac:dyDescent="0.3">
      <c r="B119" s="6" t="s">
        <v>236</v>
      </c>
      <c r="C119" s="6"/>
      <c r="D119" s="6" t="s">
        <v>290</v>
      </c>
      <c r="E119" s="6"/>
      <c r="F119" s="7">
        <v>552.55399999999997</v>
      </c>
      <c r="G119" s="6" t="s">
        <v>291</v>
      </c>
      <c r="H119" s="7">
        <v>4</v>
      </c>
      <c r="I119" s="6" t="s">
        <v>291</v>
      </c>
      <c r="J119" s="7">
        <v>138.13900000000001</v>
      </c>
      <c r="K119" s="6" t="s">
        <v>291</v>
      </c>
      <c r="L119" s="7">
        <v>1.966</v>
      </c>
      <c r="M119" s="6" t="s">
        <v>291</v>
      </c>
      <c r="N119" s="7">
        <v>0.107</v>
      </c>
      <c r="O119" s="6" t="s">
        <v>291</v>
      </c>
      <c r="P119" s="7">
        <v>8.2000000000000003E-2</v>
      </c>
      <c r="Q119" s="6"/>
    </row>
    <row r="120" spans="2:17" x14ac:dyDescent="0.3">
      <c r="B120" s="6"/>
      <c r="C120" s="6"/>
      <c r="D120" s="6" t="s">
        <v>293</v>
      </c>
      <c r="E120" s="6"/>
      <c r="F120" s="7">
        <v>552.55399999999997</v>
      </c>
      <c r="G120" s="6"/>
      <c r="H120" s="7">
        <v>2.298</v>
      </c>
      <c r="I120" s="6"/>
      <c r="J120" s="7">
        <v>240.42699999999999</v>
      </c>
      <c r="K120" s="6"/>
      <c r="L120" s="7">
        <v>1.966</v>
      </c>
      <c r="M120" s="6"/>
      <c r="N120" s="7">
        <v>0.14499999999999999</v>
      </c>
      <c r="O120" s="6"/>
      <c r="P120" s="7">
        <v>8.2000000000000003E-2</v>
      </c>
      <c r="Q120" s="6"/>
    </row>
    <row r="121" spans="2:17" ht="28.8" x14ac:dyDescent="0.3">
      <c r="B121" s="6" t="s">
        <v>255</v>
      </c>
      <c r="C121" s="6"/>
      <c r="D121" s="6" t="s">
        <v>290</v>
      </c>
      <c r="E121" s="6"/>
      <c r="F121" s="7">
        <v>211.18700000000001</v>
      </c>
      <c r="G121" s="6" t="s">
        <v>291</v>
      </c>
      <c r="H121" s="7">
        <v>4</v>
      </c>
      <c r="I121" s="6" t="s">
        <v>291</v>
      </c>
      <c r="J121" s="7">
        <v>52.796999999999997</v>
      </c>
      <c r="K121" s="6" t="s">
        <v>291</v>
      </c>
      <c r="L121" s="7">
        <v>0.751</v>
      </c>
      <c r="M121" s="6" t="s">
        <v>291</v>
      </c>
      <c r="N121" s="7">
        <v>0.56000000000000005</v>
      </c>
      <c r="O121" s="6" t="s">
        <v>291</v>
      </c>
      <c r="P121" s="7">
        <v>3.3000000000000002E-2</v>
      </c>
      <c r="Q121" s="6"/>
    </row>
    <row r="122" spans="2:17" x14ac:dyDescent="0.3">
      <c r="B122" s="6"/>
      <c r="C122" s="6"/>
      <c r="D122" s="6" t="s">
        <v>293</v>
      </c>
      <c r="E122" s="6"/>
      <c r="F122" s="7">
        <v>211.18700000000001</v>
      </c>
      <c r="G122" s="6"/>
      <c r="H122" s="7">
        <v>2.298</v>
      </c>
      <c r="I122" s="6"/>
      <c r="J122" s="7">
        <v>91.891999999999996</v>
      </c>
      <c r="K122" s="6"/>
      <c r="L122" s="7">
        <v>0.751</v>
      </c>
      <c r="M122" s="6"/>
      <c r="N122" s="7">
        <v>0.49399999999999999</v>
      </c>
      <c r="O122" s="6"/>
      <c r="P122" s="7">
        <v>3.3000000000000002E-2</v>
      </c>
      <c r="Q122" s="6"/>
    </row>
    <row r="123" spans="2:17" x14ac:dyDescent="0.3">
      <c r="B123" s="6" t="s">
        <v>234</v>
      </c>
      <c r="C123" s="6"/>
      <c r="D123" s="6" t="s">
        <v>290</v>
      </c>
      <c r="E123" s="6"/>
      <c r="F123" s="7">
        <v>6182.7030000000004</v>
      </c>
      <c r="G123" s="6"/>
      <c r="H123" s="7">
        <v>88</v>
      </c>
      <c r="I123" s="6"/>
      <c r="J123" s="7">
        <v>70.257999999999996</v>
      </c>
      <c r="K123" s="6"/>
      <c r="L123" s="7"/>
      <c r="M123" s="6"/>
      <c r="N123" s="7"/>
      <c r="O123" s="6"/>
      <c r="P123" s="7"/>
      <c r="Q123" s="6"/>
    </row>
    <row r="124" spans="2:17" x14ac:dyDescent="0.3">
      <c r="B124" s="6"/>
      <c r="C124" s="6"/>
      <c r="D124" s="6" t="s">
        <v>293</v>
      </c>
      <c r="E124" s="6"/>
      <c r="F124" s="7">
        <v>6182.7030000000004</v>
      </c>
      <c r="G124" s="6"/>
      <c r="H124" s="7">
        <v>50.561</v>
      </c>
      <c r="I124" s="6"/>
      <c r="J124" s="7">
        <v>122.283</v>
      </c>
      <c r="K124" s="6"/>
      <c r="L124" s="7"/>
      <c r="M124" s="6"/>
      <c r="N124" s="7"/>
      <c r="O124" s="6"/>
      <c r="P124" s="7"/>
      <c r="Q124" s="6"/>
    </row>
    <row r="125" spans="2:17" ht="15" thickBot="1" x14ac:dyDescent="0.35">
      <c r="B125" s="16"/>
      <c r="C125" s="16"/>
      <c r="D125" s="16"/>
      <c r="E125" s="16"/>
      <c r="F125" s="16"/>
      <c r="G125" s="16"/>
      <c r="H125" s="16"/>
      <c r="I125" s="16"/>
      <c r="J125" s="16"/>
      <c r="K125" s="16"/>
      <c r="L125" s="16"/>
      <c r="M125" s="16"/>
      <c r="N125" s="16"/>
      <c r="O125" s="16"/>
      <c r="P125" s="16"/>
      <c r="Q125" s="16"/>
    </row>
    <row r="126" spans="2:17" ht="14.4" customHeight="1" x14ac:dyDescent="0.3">
      <c r="B126" s="17" t="s">
        <v>296</v>
      </c>
      <c r="C126" s="17"/>
      <c r="D126" s="17"/>
      <c r="E126" s="17"/>
      <c r="F126" s="17"/>
      <c r="G126" s="17"/>
      <c r="H126" s="17"/>
      <c r="I126" s="17"/>
      <c r="J126" s="17"/>
      <c r="K126" s="17"/>
      <c r="L126" s="17"/>
      <c r="M126" s="17"/>
      <c r="N126" s="17"/>
      <c r="O126" s="17"/>
      <c r="P126" s="17"/>
      <c r="Q126" s="17"/>
    </row>
    <row r="127" spans="2:17" ht="14.4" customHeight="1" x14ac:dyDescent="0.3">
      <c r="B127" s="18" t="s">
        <v>237</v>
      </c>
      <c r="C127" s="18"/>
      <c r="D127" s="18"/>
      <c r="E127" s="18"/>
      <c r="F127" s="18"/>
      <c r="G127" s="18"/>
      <c r="H127" s="18"/>
      <c r="I127" s="18"/>
      <c r="J127" s="18"/>
      <c r="K127" s="18"/>
      <c r="L127" s="18"/>
      <c r="M127" s="18"/>
      <c r="N127" s="18"/>
      <c r="O127" s="18"/>
      <c r="P127" s="18"/>
      <c r="Q127" s="18"/>
    </row>
    <row r="128" spans="2:17" ht="14.4" customHeight="1" x14ac:dyDescent="0.3">
      <c r="B128" s="19" t="s">
        <v>297</v>
      </c>
      <c r="C128" s="19"/>
      <c r="D128" s="19"/>
      <c r="E128" s="19"/>
      <c r="F128" s="19"/>
      <c r="G128" s="19"/>
      <c r="H128" s="19"/>
      <c r="I128" s="19"/>
      <c r="J128" s="19"/>
      <c r="K128" s="19"/>
      <c r="L128" s="19"/>
      <c r="M128" s="19"/>
      <c r="N128" s="19"/>
      <c r="O128" s="19"/>
      <c r="P128" s="19"/>
      <c r="Q128" s="19"/>
    </row>
    <row r="130" spans="2:17" ht="15" thickBot="1" x14ac:dyDescent="0.35">
      <c r="B130" s="14" t="s">
        <v>238</v>
      </c>
      <c r="C130" s="14"/>
      <c r="D130" s="14"/>
      <c r="E130" s="14"/>
      <c r="F130" s="14"/>
      <c r="G130" s="14"/>
      <c r="H130" s="14"/>
      <c r="I130" s="14"/>
      <c r="J130" s="14"/>
      <c r="K130" s="14"/>
      <c r="L130" s="14"/>
      <c r="M130" s="14"/>
      <c r="N130" s="14"/>
      <c r="O130" s="14"/>
    </row>
    <row r="131" spans="2:17" ht="15" thickBot="1" x14ac:dyDescent="0.35">
      <c r="B131" s="15" t="s">
        <v>226</v>
      </c>
      <c r="C131" s="15"/>
      <c r="D131" s="15" t="s">
        <v>227</v>
      </c>
      <c r="E131" s="15"/>
      <c r="F131" s="15" t="s">
        <v>228</v>
      </c>
      <c r="G131" s="15"/>
      <c r="H131" s="15" t="s">
        <v>229</v>
      </c>
      <c r="I131" s="15"/>
      <c r="J131" s="15" t="s">
        <v>230</v>
      </c>
      <c r="K131" s="15"/>
      <c r="L131" s="15" t="s">
        <v>231</v>
      </c>
      <c r="M131" s="15"/>
      <c r="N131" s="15" t="s">
        <v>232</v>
      </c>
      <c r="O131" s="15"/>
    </row>
    <row r="132" spans="2:17" x14ac:dyDescent="0.3">
      <c r="B132" s="6" t="s">
        <v>1</v>
      </c>
      <c r="C132" s="6"/>
      <c r="D132" s="7">
        <v>17321.415000000001</v>
      </c>
      <c r="E132" s="6"/>
      <c r="F132" s="7">
        <v>1</v>
      </c>
      <c r="G132" s="6"/>
      <c r="H132" s="7">
        <v>17321.415000000001</v>
      </c>
      <c r="I132" s="6"/>
      <c r="J132" s="7">
        <v>7.2270000000000003</v>
      </c>
      <c r="K132" s="6"/>
      <c r="L132" s="7">
        <v>1.2999999999999999E-2</v>
      </c>
      <c r="M132" s="6"/>
      <c r="N132" s="7">
        <v>0.247</v>
      </c>
      <c r="O132" s="6"/>
    </row>
    <row r="133" spans="2:17" x14ac:dyDescent="0.3">
      <c r="B133" s="6" t="s">
        <v>234</v>
      </c>
      <c r="C133" s="6"/>
      <c r="D133" s="7">
        <v>52725.53</v>
      </c>
      <c r="E133" s="6"/>
      <c r="F133" s="7">
        <v>22</v>
      </c>
      <c r="G133" s="6"/>
      <c r="H133" s="7">
        <v>2396.6149999999998</v>
      </c>
      <c r="I133" s="6"/>
      <c r="J133" s="7"/>
      <c r="K133" s="6"/>
      <c r="L133" s="7"/>
      <c r="M133" s="6"/>
      <c r="N133" s="7"/>
      <c r="O133" s="6"/>
    </row>
    <row r="134" spans="2:17" ht="15" thickBot="1" x14ac:dyDescent="0.35">
      <c r="B134" s="16"/>
      <c r="C134" s="16"/>
      <c r="D134" s="16"/>
      <c r="E134" s="16"/>
      <c r="F134" s="16"/>
      <c r="G134" s="16"/>
      <c r="H134" s="16"/>
      <c r="I134" s="16"/>
      <c r="J134" s="16"/>
      <c r="K134" s="16"/>
      <c r="L134" s="16"/>
      <c r="M134" s="16"/>
      <c r="N134" s="16"/>
      <c r="O134" s="16"/>
    </row>
    <row r="135" spans="2:17" ht="14.4" customHeight="1" x14ac:dyDescent="0.3">
      <c r="B135" s="17" t="s">
        <v>237</v>
      </c>
      <c r="C135" s="17"/>
      <c r="D135" s="17"/>
      <c r="E135" s="17"/>
      <c r="F135" s="17"/>
      <c r="G135" s="17"/>
      <c r="H135" s="17"/>
      <c r="I135" s="17"/>
      <c r="J135" s="17"/>
      <c r="K135" s="17"/>
      <c r="L135" s="17"/>
      <c r="M135" s="17"/>
      <c r="N135" s="17"/>
      <c r="O135" s="17"/>
    </row>
    <row r="138" spans="2:17" ht="18" x14ac:dyDescent="0.3">
      <c r="B138" s="8" t="s">
        <v>298</v>
      </c>
    </row>
    <row r="140" spans="2:17" ht="15" thickBot="1" x14ac:dyDescent="0.35">
      <c r="B140" s="14" t="s">
        <v>299</v>
      </c>
      <c r="C140" s="14"/>
      <c r="D140" s="14"/>
      <c r="E140" s="14"/>
      <c r="F140" s="14"/>
      <c r="G140" s="14"/>
      <c r="H140" s="14"/>
      <c r="I140" s="14"/>
      <c r="J140" s="14"/>
      <c r="K140" s="14"/>
      <c r="L140" s="14"/>
      <c r="M140" s="14"/>
      <c r="N140" s="14"/>
      <c r="O140" s="14"/>
      <c r="P140" s="14"/>
      <c r="Q140" s="14"/>
    </row>
    <row r="141" spans="2:17" ht="15" thickBot="1" x14ac:dyDescent="0.35">
      <c r="B141" s="15"/>
      <c r="C141" s="15"/>
      <c r="D141" s="15" t="s">
        <v>300</v>
      </c>
      <c r="E141" s="15"/>
      <c r="F141" s="15" t="s">
        <v>301</v>
      </c>
      <c r="G141" s="15"/>
      <c r="H141" s="15" t="s">
        <v>228</v>
      </c>
      <c r="I141" s="15"/>
      <c r="J141" s="15" t="s">
        <v>302</v>
      </c>
      <c r="K141" s="15"/>
      <c r="L141" s="15" t="s">
        <v>303</v>
      </c>
      <c r="M141" s="15"/>
      <c r="N141" s="15" t="s">
        <v>304</v>
      </c>
      <c r="O141" s="15"/>
      <c r="P141" s="15" t="s">
        <v>305</v>
      </c>
      <c r="Q141" s="15"/>
    </row>
    <row r="142" spans="2:17" ht="16.2" x14ac:dyDescent="0.3">
      <c r="B142" s="6" t="s">
        <v>233</v>
      </c>
      <c r="C142" s="6"/>
      <c r="D142" s="7">
        <v>2.1000000000000001E-2</v>
      </c>
      <c r="E142" s="6"/>
      <c r="F142" s="7">
        <v>78.712999999999994</v>
      </c>
      <c r="G142" s="6"/>
      <c r="H142" s="7">
        <v>9</v>
      </c>
      <c r="I142" s="6"/>
      <c r="J142" s="7" t="s">
        <v>402</v>
      </c>
      <c r="K142" s="6"/>
      <c r="L142" s="7">
        <v>0.42399999999999999</v>
      </c>
      <c r="M142" s="6"/>
      <c r="N142" s="7">
        <v>0.45500000000000002</v>
      </c>
      <c r="O142" s="6"/>
      <c r="P142" s="7">
        <v>0.25</v>
      </c>
      <c r="Q142" s="6"/>
    </row>
    <row r="143" spans="2:17" ht="16.2" x14ac:dyDescent="0.3">
      <c r="B143" s="6" t="s">
        <v>236</v>
      </c>
      <c r="C143" s="6"/>
      <c r="D143" s="7">
        <v>0.106</v>
      </c>
      <c r="E143" s="6"/>
      <c r="F143" s="7">
        <v>45.841999999999999</v>
      </c>
      <c r="G143" s="6"/>
      <c r="H143" s="7">
        <v>9</v>
      </c>
      <c r="I143" s="6"/>
      <c r="J143" s="7" t="s">
        <v>403</v>
      </c>
      <c r="K143" s="6"/>
      <c r="L143" s="7">
        <v>0.57499999999999996</v>
      </c>
      <c r="M143" s="6"/>
      <c r="N143" s="7">
        <v>0.64500000000000002</v>
      </c>
      <c r="O143" s="6"/>
      <c r="P143" s="7">
        <v>0.25</v>
      </c>
      <c r="Q143" s="6"/>
    </row>
    <row r="144" spans="2:17" ht="15" thickBot="1" x14ac:dyDescent="0.35">
      <c r="B144" s="16"/>
      <c r="C144" s="16"/>
      <c r="D144" s="16"/>
      <c r="E144" s="16"/>
      <c r="F144" s="16"/>
      <c r="G144" s="16"/>
      <c r="H144" s="16"/>
      <c r="I144" s="16"/>
      <c r="J144" s="16"/>
      <c r="K144" s="16"/>
      <c r="L144" s="16"/>
      <c r="M144" s="16"/>
      <c r="N144" s="16"/>
      <c r="O144" s="16"/>
      <c r="P144" s="16"/>
      <c r="Q144" s="16"/>
    </row>
    <row r="147" spans="2:13" ht="18" x14ac:dyDescent="0.3">
      <c r="B147" s="8" t="s">
        <v>239</v>
      </c>
    </row>
    <row r="149" spans="2:13" ht="15" thickBot="1" x14ac:dyDescent="0.35">
      <c r="B149" s="14" t="s">
        <v>256</v>
      </c>
      <c r="C149" s="14"/>
      <c r="D149" s="14"/>
      <c r="E149" s="14"/>
      <c r="F149" s="14"/>
      <c r="G149" s="14"/>
      <c r="H149" s="14"/>
      <c r="I149" s="14"/>
      <c r="J149" s="14"/>
      <c r="K149" s="14"/>
      <c r="L149" s="14"/>
      <c r="M149" s="14"/>
    </row>
    <row r="150" spans="2:13" ht="15.6" customHeight="1" thickBot="1" x14ac:dyDescent="0.35">
      <c r="B150" s="15"/>
      <c r="C150" s="15"/>
      <c r="D150" s="15"/>
      <c r="E150" s="15"/>
      <c r="F150" s="15" t="s">
        <v>241</v>
      </c>
      <c r="G150" s="15"/>
      <c r="H150" s="15" t="s">
        <v>242</v>
      </c>
      <c r="I150" s="15"/>
      <c r="J150" s="15" t="s">
        <v>243</v>
      </c>
      <c r="K150" s="15"/>
      <c r="L150" s="15" t="s">
        <v>244</v>
      </c>
      <c r="M150" s="15"/>
    </row>
    <row r="151" spans="2:13" ht="16.2" x14ac:dyDescent="0.3">
      <c r="B151" s="6" t="s">
        <v>209</v>
      </c>
      <c r="C151" s="6"/>
      <c r="D151" s="6" t="s">
        <v>390</v>
      </c>
      <c r="E151" s="6"/>
      <c r="F151" s="7">
        <v>33.448</v>
      </c>
      <c r="G151" s="6"/>
      <c r="H151" s="7">
        <v>2.1349999999999998</v>
      </c>
      <c r="I151" s="6"/>
      <c r="J151" s="7">
        <v>15.663</v>
      </c>
      <c r="K151" s="6"/>
      <c r="L151" s="7" t="s">
        <v>404</v>
      </c>
      <c r="M151" s="6"/>
    </row>
    <row r="152" spans="2:13" ht="16.2" x14ac:dyDescent="0.3">
      <c r="B152" s="6"/>
      <c r="C152" s="6"/>
      <c r="D152" s="6" t="s">
        <v>392</v>
      </c>
      <c r="E152" s="6"/>
      <c r="F152" s="7">
        <v>34.869999999999997</v>
      </c>
      <c r="G152" s="6"/>
      <c r="H152" s="7">
        <v>2.1349999999999998</v>
      </c>
      <c r="I152" s="6"/>
      <c r="J152" s="7">
        <v>16.329000000000001</v>
      </c>
      <c r="K152" s="6"/>
      <c r="L152" s="7" t="s">
        <v>405</v>
      </c>
      <c r="M152" s="6"/>
    </row>
    <row r="153" spans="2:13" ht="16.2" x14ac:dyDescent="0.3">
      <c r="B153" s="6"/>
      <c r="C153" s="6"/>
      <c r="D153" s="6" t="s">
        <v>394</v>
      </c>
      <c r="E153" s="6"/>
      <c r="F153" s="7">
        <v>36.527999999999999</v>
      </c>
      <c r="G153" s="6"/>
      <c r="H153" s="7">
        <v>2.1349999999999998</v>
      </c>
      <c r="I153" s="6"/>
      <c r="J153" s="7">
        <v>17.105</v>
      </c>
      <c r="K153" s="6"/>
      <c r="L153" s="7" t="s">
        <v>406</v>
      </c>
      <c r="M153" s="6"/>
    </row>
    <row r="154" spans="2:13" ht="16.2" x14ac:dyDescent="0.3">
      <c r="B154" s="6"/>
      <c r="C154" s="6"/>
      <c r="D154" s="6" t="s">
        <v>396</v>
      </c>
      <c r="E154" s="6"/>
      <c r="F154" s="7">
        <v>36.020000000000003</v>
      </c>
      <c r="G154" s="6"/>
      <c r="H154" s="7">
        <v>2.1349999999999998</v>
      </c>
      <c r="I154" s="6"/>
      <c r="J154" s="7">
        <v>16.867000000000001</v>
      </c>
      <c r="K154" s="6"/>
      <c r="L154" s="7" t="s">
        <v>407</v>
      </c>
      <c r="M154" s="6"/>
    </row>
    <row r="155" spans="2:13" x14ac:dyDescent="0.3">
      <c r="B155" s="6" t="s">
        <v>390</v>
      </c>
      <c r="C155" s="6"/>
      <c r="D155" s="6" t="s">
        <v>392</v>
      </c>
      <c r="E155" s="6"/>
      <c r="F155" s="7">
        <v>1.4219999999999999</v>
      </c>
      <c r="G155" s="6"/>
      <c r="H155" s="7">
        <v>2.1349999999999998</v>
      </c>
      <c r="I155" s="6"/>
      <c r="J155" s="7">
        <v>0.66600000000000004</v>
      </c>
      <c r="K155" s="6"/>
      <c r="L155" s="7">
        <v>1</v>
      </c>
      <c r="M155" s="6"/>
    </row>
    <row r="156" spans="2:13" x14ac:dyDescent="0.3">
      <c r="B156" s="6"/>
      <c r="C156" s="6"/>
      <c r="D156" s="6" t="s">
        <v>394</v>
      </c>
      <c r="E156" s="6"/>
      <c r="F156" s="7">
        <v>3.081</v>
      </c>
      <c r="G156" s="6"/>
      <c r="H156" s="7">
        <v>2.1349999999999998</v>
      </c>
      <c r="I156" s="6"/>
      <c r="J156" s="7">
        <v>1.4430000000000001</v>
      </c>
      <c r="K156" s="6"/>
      <c r="L156" s="7">
        <v>1</v>
      </c>
      <c r="M156" s="6"/>
    </row>
    <row r="157" spans="2:13" x14ac:dyDescent="0.3">
      <c r="B157" s="6"/>
      <c r="C157" s="6"/>
      <c r="D157" s="6" t="s">
        <v>396</v>
      </c>
      <c r="E157" s="6"/>
      <c r="F157" s="7">
        <v>2.573</v>
      </c>
      <c r="G157" s="6"/>
      <c r="H157" s="7">
        <v>2.1349999999999998</v>
      </c>
      <c r="I157" s="6"/>
      <c r="J157" s="7">
        <v>1.2050000000000001</v>
      </c>
      <c r="K157" s="6"/>
      <c r="L157" s="7">
        <v>1</v>
      </c>
      <c r="M157" s="6"/>
    </row>
    <row r="158" spans="2:13" x14ac:dyDescent="0.3">
      <c r="B158" s="6" t="s">
        <v>392</v>
      </c>
      <c r="C158" s="6"/>
      <c r="D158" s="6" t="s">
        <v>394</v>
      </c>
      <c r="E158" s="6"/>
      <c r="F158" s="7">
        <v>1.6579999999999999</v>
      </c>
      <c r="G158" s="6"/>
      <c r="H158" s="7">
        <v>2.1349999999999998</v>
      </c>
      <c r="I158" s="6"/>
      <c r="J158" s="7">
        <v>0.77700000000000002</v>
      </c>
      <c r="K158" s="6"/>
      <c r="L158" s="7">
        <v>1</v>
      </c>
      <c r="M158" s="6"/>
    </row>
    <row r="159" spans="2:13" x14ac:dyDescent="0.3">
      <c r="B159" s="6"/>
      <c r="C159" s="6"/>
      <c r="D159" s="6" t="s">
        <v>396</v>
      </c>
      <c r="E159" s="6"/>
      <c r="F159" s="7">
        <v>1.1499999999999999</v>
      </c>
      <c r="G159" s="6"/>
      <c r="H159" s="7">
        <v>2.1349999999999998</v>
      </c>
      <c r="I159" s="6"/>
      <c r="J159" s="7">
        <v>0.53900000000000003</v>
      </c>
      <c r="K159" s="6"/>
      <c r="L159" s="7">
        <v>1</v>
      </c>
      <c r="M159" s="6"/>
    </row>
    <row r="160" spans="2:13" x14ac:dyDescent="0.3">
      <c r="B160" s="6" t="s">
        <v>394</v>
      </c>
      <c r="C160" s="6"/>
      <c r="D160" s="6" t="s">
        <v>396</v>
      </c>
      <c r="E160" s="6"/>
      <c r="F160" s="7">
        <v>-0.50800000000000001</v>
      </c>
      <c r="G160" s="6"/>
      <c r="H160" s="7">
        <v>2.1349999999999998</v>
      </c>
      <c r="I160" s="6"/>
      <c r="J160" s="7">
        <v>-0.23799999999999999</v>
      </c>
      <c r="K160" s="6"/>
      <c r="L160" s="7">
        <v>1</v>
      </c>
      <c r="M160" s="6"/>
    </row>
    <row r="161" spans="2:13" ht="15" thickBot="1" x14ac:dyDescent="0.35">
      <c r="B161" s="16"/>
      <c r="C161" s="16"/>
      <c r="D161" s="16"/>
      <c r="E161" s="16"/>
      <c r="F161" s="16"/>
      <c r="G161" s="16"/>
      <c r="H161" s="16"/>
      <c r="I161" s="16"/>
      <c r="J161" s="16"/>
      <c r="K161" s="16"/>
      <c r="L161" s="16"/>
      <c r="M161" s="16"/>
    </row>
    <row r="162" spans="2:13" ht="14.4" customHeight="1" x14ac:dyDescent="0.3">
      <c r="B162" s="17" t="s">
        <v>398</v>
      </c>
      <c r="C162" s="17"/>
      <c r="D162" s="17"/>
      <c r="E162" s="17"/>
      <c r="F162" s="17"/>
      <c r="G162" s="17"/>
      <c r="H162" s="17"/>
      <c r="I162" s="17"/>
      <c r="J162" s="17"/>
      <c r="K162" s="17"/>
      <c r="L162" s="17"/>
      <c r="M162" s="17"/>
    </row>
    <row r="163" spans="2:13" ht="14.4" customHeight="1" x14ac:dyDescent="0.3">
      <c r="B163" s="18" t="s">
        <v>257</v>
      </c>
      <c r="C163" s="18"/>
      <c r="D163" s="18"/>
      <c r="E163" s="18"/>
      <c r="F163" s="18"/>
      <c r="G163" s="18"/>
      <c r="H163" s="18"/>
      <c r="I163" s="18"/>
      <c r="J163" s="18"/>
      <c r="K163" s="18"/>
      <c r="L163" s="18"/>
      <c r="M163" s="18"/>
    </row>
    <row r="165" spans="2:13" ht="15" thickBot="1" x14ac:dyDescent="0.35">
      <c r="B165" s="14" t="s">
        <v>258</v>
      </c>
      <c r="C165" s="14"/>
      <c r="D165" s="14"/>
      <c r="E165" s="14"/>
      <c r="F165" s="14"/>
      <c r="G165" s="14"/>
      <c r="H165" s="14"/>
      <c r="I165" s="14"/>
      <c r="J165" s="14"/>
      <c r="K165" s="14"/>
      <c r="L165" s="14"/>
      <c r="M165" s="14"/>
    </row>
    <row r="166" spans="2:13" ht="15.6" customHeight="1" thickBot="1" x14ac:dyDescent="0.35">
      <c r="B166" s="15"/>
      <c r="C166" s="15"/>
      <c r="D166" s="15"/>
      <c r="E166" s="15"/>
      <c r="F166" s="15" t="s">
        <v>241</v>
      </c>
      <c r="G166" s="15"/>
      <c r="H166" s="15" t="s">
        <v>242</v>
      </c>
      <c r="I166" s="15"/>
      <c r="J166" s="15" t="s">
        <v>243</v>
      </c>
      <c r="K166" s="15"/>
      <c r="L166" s="15" t="s">
        <v>244</v>
      </c>
      <c r="M166" s="15"/>
    </row>
    <row r="167" spans="2:13" x14ac:dyDescent="0.3">
      <c r="B167" s="6" t="s">
        <v>408</v>
      </c>
      <c r="C167" s="6"/>
      <c r="D167" s="6" t="s">
        <v>409</v>
      </c>
      <c r="E167" s="6"/>
      <c r="F167" s="7">
        <v>6.7069999999999999</v>
      </c>
      <c r="G167" s="6"/>
      <c r="H167" s="7">
        <v>6.9560000000000004</v>
      </c>
      <c r="I167" s="6"/>
      <c r="J167" s="7">
        <v>0.96399999999999997</v>
      </c>
      <c r="K167" s="6"/>
      <c r="L167" s="7">
        <v>1</v>
      </c>
      <c r="M167" s="6"/>
    </row>
    <row r="168" spans="2:13" ht="16.2" x14ac:dyDescent="0.3">
      <c r="B168" s="6"/>
      <c r="C168" s="6"/>
      <c r="D168" s="6" t="s">
        <v>410</v>
      </c>
      <c r="E168" s="6"/>
      <c r="F168" s="7">
        <v>25.332999999999998</v>
      </c>
      <c r="G168" s="6"/>
      <c r="H168" s="7">
        <v>3.262</v>
      </c>
      <c r="I168" s="6"/>
      <c r="J168" s="7">
        <v>7.766</v>
      </c>
      <c r="K168" s="6"/>
      <c r="L168" s="7" t="s">
        <v>411</v>
      </c>
      <c r="M168" s="6"/>
    </row>
    <row r="169" spans="2:13" ht="16.2" x14ac:dyDescent="0.3">
      <c r="B169" s="6"/>
      <c r="C169" s="6"/>
      <c r="D169" s="6" t="s">
        <v>412</v>
      </c>
      <c r="E169" s="6"/>
      <c r="F169" s="7">
        <v>48.268999999999998</v>
      </c>
      <c r="G169" s="6"/>
      <c r="H169" s="7">
        <v>6.9560000000000004</v>
      </c>
      <c r="I169" s="6"/>
      <c r="J169" s="7">
        <v>6.94</v>
      </c>
      <c r="K169" s="6"/>
      <c r="L169" s="7" t="s">
        <v>413</v>
      </c>
      <c r="M169" s="6"/>
    </row>
    <row r="170" spans="2:13" ht="16.2" x14ac:dyDescent="0.3">
      <c r="B170" s="6"/>
      <c r="C170" s="6"/>
      <c r="D170" s="6" t="s">
        <v>414</v>
      </c>
      <c r="E170" s="6"/>
      <c r="F170" s="7">
        <v>27.058</v>
      </c>
      <c r="G170" s="6"/>
      <c r="H170" s="7">
        <v>3.262</v>
      </c>
      <c r="I170" s="6"/>
      <c r="J170" s="7">
        <v>8.2949999999999999</v>
      </c>
      <c r="K170" s="6"/>
      <c r="L170" s="7" t="s">
        <v>415</v>
      </c>
      <c r="M170" s="6"/>
    </row>
    <row r="171" spans="2:13" ht="16.2" x14ac:dyDescent="0.3">
      <c r="B171" s="6"/>
      <c r="C171" s="6"/>
      <c r="D171" s="6" t="s">
        <v>416</v>
      </c>
      <c r="E171" s="6"/>
      <c r="F171" s="7">
        <v>49.389000000000003</v>
      </c>
      <c r="G171" s="6"/>
      <c r="H171" s="7">
        <v>6.9560000000000004</v>
      </c>
      <c r="I171" s="6"/>
      <c r="J171" s="7">
        <v>7.1</v>
      </c>
      <c r="K171" s="6"/>
      <c r="L171" s="7" t="s">
        <v>417</v>
      </c>
      <c r="M171" s="6"/>
    </row>
    <row r="172" spans="2:13" ht="16.2" x14ac:dyDescent="0.3">
      <c r="B172" s="6"/>
      <c r="C172" s="6"/>
      <c r="D172" s="6" t="s">
        <v>418</v>
      </c>
      <c r="E172" s="6"/>
      <c r="F172" s="7">
        <v>31.274999999999999</v>
      </c>
      <c r="G172" s="6"/>
      <c r="H172" s="7">
        <v>3.262</v>
      </c>
      <c r="I172" s="6"/>
      <c r="J172" s="7">
        <v>9.5879999999999992</v>
      </c>
      <c r="K172" s="6"/>
      <c r="L172" s="7" t="s">
        <v>419</v>
      </c>
      <c r="M172" s="6"/>
    </row>
    <row r="173" spans="2:13" ht="16.2" x14ac:dyDescent="0.3">
      <c r="B173" s="6"/>
      <c r="C173" s="6"/>
      <c r="D173" s="6" t="s">
        <v>420</v>
      </c>
      <c r="E173" s="6"/>
      <c r="F173" s="7">
        <v>48.488999999999997</v>
      </c>
      <c r="G173" s="6"/>
      <c r="H173" s="7">
        <v>6.9560000000000004</v>
      </c>
      <c r="I173" s="6"/>
      <c r="J173" s="7">
        <v>6.9710000000000001</v>
      </c>
      <c r="K173" s="6"/>
      <c r="L173" s="7" t="s">
        <v>421</v>
      </c>
      <c r="M173" s="6"/>
    </row>
    <row r="174" spans="2:13" ht="16.2" x14ac:dyDescent="0.3">
      <c r="B174" s="6"/>
      <c r="C174" s="6"/>
      <c r="D174" s="6" t="s">
        <v>422</v>
      </c>
      <c r="E174" s="6"/>
      <c r="F174" s="7">
        <v>30.887</v>
      </c>
      <c r="G174" s="6"/>
      <c r="H174" s="7">
        <v>3.262</v>
      </c>
      <c r="I174" s="6"/>
      <c r="J174" s="7">
        <v>9.4689999999999994</v>
      </c>
      <c r="K174" s="6"/>
      <c r="L174" s="7" t="s">
        <v>423</v>
      </c>
      <c r="M174" s="6"/>
    </row>
    <row r="175" spans="2:13" ht="16.2" x14ac:dyDescent="0.3">
      <c r="B175" s="6"/>
      <c r="C175" s="6"/>
      <c r="D175" s="6" t="s">
        <v>424</v>
      </c>
      <c r="E175" s="6"/>
      <c r="F175" s="7">
        <v>47.86</v>
      </c>
      <c r="G175" s="6"/>
      <c r="H175" s="7">
        <v>6.9560000000000004</v>
      </c>
      <c r="I175" s="6"/>
      <c r="J175" s="7">
        <v>6.8810000000000002</v>
      </c>
      <c r="K175" s="6"/>
      <c r="L175" s="7" t="s">
        <v>425</v>
      </c>
      <c r="M175" s="6"/>
    </row>
    <row r="176" spans="2:13" x14ac:dyDescent="0.3">
      <c r="B176" s="6" t="s">
        <v>409</v>
      </c>
      <c r="C176" s="6"/>
      <c r="D176" s="6" t="s">
        <v>410</v>
      </c>
      <c r="E176" s="6"/>
      <c r="F176" s="7">
        <v>18.626000000000001</v>
      </c>
      <c r="G176" s="6"/>
      <c r="H176" s="7">
        <v>6.9560000000000004</v>
      </c>
      <c r="I176" s="6"/>
      <c r="J176" s="7">
        <v>2.6779999999999999</v>
      </c>
      <c r="K176" s="6"/>
      <c r="L176" s="7">
        <v>0.53400000000000003</v>
      </c>
      <c r="M176" s="6"/>
    </row>
    <row r="177" spans="2:13" ht="16.2" x14ac:dyDescent="0.3">
      <c r="B177" s="6"/>
      <c r="C177" s="6"/>
      <c r="D177" s="6" t="s">
        <v>412</v>
      </c>
      <c r="E177" s="6"/>
      <c r="F177" s="7">
        <v>41.561999999999998</v>
      </c>
      <c r="G177" s="6"/>
      <c r="H177" s="7">
        <v>2.7570000000000001</v>
      </c>
      <c r="I177" s="6"/>
      <c r="J177" s="7">
        <v>15.076000000000001</v>
      </c>
      <c r="K177" s="6"/>
      <c r="L177" s="7" t="s">
        <v>426</v>
      </c>
      <c r="M177" s="6"/>
    </row>
    <row r="178" spans="2:13" x14ac:dyDescent="0.3">
      <c r="B178" s="6"/>
      <c r="C178" s="6"/>
      <c r="D178" s="6" t="s">
        <v>414</v>
      </c>
      <c r="E178" s="6"/>
      <c r="F178" s="7">
        <v>20.350999999999999</v>
      </c>
      <c r="G178" s="6"/>
      <c r="H178" s="7">
        <v>6.9560000000000004</v>
      </c>
      <c r="I178" s="6"/>
      <c r="J178" s="7">
        <v>2.9260000000000002</v>
      </c>
      <c r="K178" s="6"/>
      <c r="L178" s="7">
        <v>0.29099999999999998</v>
      </c>
      <c r="M178" s="6"/>
    </row>
    <row r="179" spans="2:13" ht="16.2" x14ac:dyDescent="0.3">
      <c r="B179" s="6"/>
      <c r="C179" s="6"/>
      <c r="D179" s="6" t="s">
        <v>416</v>
      </c>
      <c r="E179" s="6"/>
      <c r="F179" s="7">
        <v>42.682000000000002</v>
      </c>
      <c r="G179" s="6"/>
      <c r="H179" s="7">
        <v>2.7570000000000001</v>
      </c>
      <c r="I179" s="6"/>
      <c r="J179" s="7">
        <v>15.481999999999999</v>
      </c>
      <c r="K179" s="6"/>
      <c r="L179" s="7" t="s">
        <v>427</v>
      </c>
      <c r="M179" s="6"/>
    </row>
    <row r="180" spans="2:13" x14ac:dyDescent="0.3">
      <c r="B180" s="6"/>
      <c r="C180" s="6"/>
      <c r="D180" s="6" t="s">
        <v>418</v>
      </c>
      <c r="E180" s="6"/>
      <c r="F180" s="7">
        <v>24.568000000000001</v>
      </c>
      <c r="G180" s="6"/>
      <c r="H180" s="7">
        <v>6.9560000000000004</v>
      </c>
      <c r="I180" s="6"/>
      <c r="J180" s="7">
        <v>3.532</v>
      </c>
      <c r="K180" s="6"/>
      <c r="L180" s="7">
        <v>6.0999999999999999E-2</v>
      </c>
      <c r="M180" s="6"/>
    </row>
    <row r="181" spans="2:13" ht="16.2" x14ac:dyDescent="0.3">
      <c r="B181" s="6"/>
      <c r="C181" s="6"/>
      <c r="D181" s="6" t="s">
        <v>420</v>
      </c>
      <c r="E181" s="6"/>
      <c r="F181" s="7">
        <v>41.781999999999996</v>
      </c>
      <c r="G181" s="6"/>
      <c r="H181" s="7">
        <v>2.7570000000000001</v>
      </c>
      <c r="I181" s="6"/>
      <c r="J181" s="7">
        <v>15.154999999999999</v>
      </c>
      <c r="K181" s="6"/>
      <c r="L181" s="7" t="s">
        <v>428</v>
      </c>
      <c r="M181" s="6"/>
    </row>
    <row r="182" spans="2:13" x14ac:dyDescent="0.3">
      <c r="B182" s="6"/>
      <c r="C182" s="6"/>
      <c r="D182" s="6" t="s">
        <v>422</v>
      </c>
      <c r="E182" s="6"/>
      <c r="F182" s="7">
        <v>24.18</v>
      </c>
      <c r="G182" s="6"/>
      <c r="H182" s="7">
        <v>6.9560000000000004</v>
      </c>
      <c r="I182" s="6"/>
      <c r="J182" s="7">
        <v>3.476</v>
      </c>
      <c r="K182" s="6"/>
      <c r="L182" s="7">
        <v>7.0000000000000007E-2</v>
      </c>
      <c r="M182" s="6"/>
    </row>
    <row r="183" spans="2:13" ht="16.2" x14ac:dyDescent="0.3">
      <c r="B183" s="6"/>
      <c r="C183" s="6"/>
      <c r="D183" s="6" t="s">
        <v>424</v>
      </c>
      <c r="E183" s="6"/>
      <c r="F183" s="7">
        <v>41.152999999999999</v>
      </c>
      <c r="G183" s="6"/>
      <c r="H183" s="7">
        <v>2.7570000000000001</v>
      </c>
      <c r="I183" s="6"/>
      <c r="J183" s="7">
        <v>14.927</v>
      </c>
      <c r="K183" s="6"/>
      <c r="L183" s="7" t="s">
        <v>429</v>
      </c>
      <c r="M183" s="6"/>
    </row>
    <row r="184" spans="2:13" x14ac:dyDescent="0.3">
      <c r="B184" s="6" t="s">
        <v>410</v>
      </c>
      <c r="C184" s="6"/>
      <c r="D184" s="6" t="s">
        <v>412</v>
      </c>
      <c r="E184" s="6"/>
      <c r="F184" s="7">
        <v>22.936</v>
      </c>
      <c r="G184" s="6"/>
      <c r="H184" s="7">
        <v>6.9560000000000004</v>
      </c>
      <c r="I184" s="6"/>
      <c r="J184" s="7">
        <v>3.2970000000000002</v>
      </c>
      <c r="K184" s="6"/>
      <c r="L184" s="7">
        <v>0.112</v>
      </c>
      <c r="M184" s="6"/>
    </row>
    <row r="185" spans="2:13" x14ac:dyDescent="0.3">
      <c r="B185" s="6"/>
      <c r="C185" s="6"/>
      <c r="D185" s="6" t="s">
        <v>414</v>
      </c>
      <c r="E185" s="6"/>
      <c r="F185" s="7">
        <v>1.7250000000000001</v>
      </c>
      <c r="G185" s="6"/>
      <c r="H185" s="7">
        <v>3.262</v>
      </c>
      <c r="I185" s="6"/>
      <c r="J185" s="7">
        <v>0.52900000000000003</v>
      </c>
      <c r="K185" s="6"/>
      <c r="L185" s="7">
        <v>1</v>
      </c>
      <c r="M185" s="6"/>
    </row>
    <row r="186" spans="2:13" x14ac:dyDescent="0.3">
      <c r="B186" s="6"/>
      <c r="C186" s="6"/>
      <c r="D186" s="6" t="s">
        <v>416</v>
      </c>
      <c r="E186" s="6"/>
      <c r="F186" s="7">
        <v>24.055</v>
      </c>
      <c r="G186" s="6"/>
      <c r="H186" s="7">
        <v>6.9560000000000004</v>
      </c>
      <c r="I186" s="6"/>
      <c r="J186" s="7">
        <v>3.4580000000000002</v>
      </c>
      <c r="K186" s="6"/>
      <c r="L186" s="7">
        <v>7.3999999999999996E-2</v>
      </c>
      <c r="M186" s="6"/>
    </row>
    <row r="187" spans="2:13" x14ac:dyDescent="0.3">
      <c r="B187" s="6"/>
      <c r="C187" s="6"/>
      <c r="D187" s="6" t="s">
        <v>418</v>
      </c>
      <c r="E187" s="6"/>
      <c r="F187" s="7">
        <v>5.9420000000000002</v>
      </c>
      <c r="G187" s="6"/>
      <c r="H187" s="7">
        <v>3.262</v>
      </c>
      <c r="I187" s="6"/>
      <c r="J187" s="7">
        <v>1.821</v>
      </c>
      <c r="K187" s="6"/>
      <c r="L187" s="7">
        <v>1</v>
      </c>
      <c r="M187" s="6"/>
    </row>
    <row r="188" spans="2:13" x14ac:dyDescent="0.3">
      <c r="B188" s="6"/>
      <c r="C188" s="6"/>
      <c r="D188" s="6" t="s">
        <v>420</v>
      </c>
      <c r="E188" s="6"/>
      <c r="F188" s="7">
        <v>23.155000000000001</v>
      </c>
      <c r="G188" s="6"/>
      <c r="H188" s="7">
        <v>6.9560000000000004</v>
      </c>
      <c r="I188" s="6"/>
      <c r="J188" s="7">
        <v>3.3290000000000002</v>
      </c>
      <c r="K188" s="6"/>
      <c r="L188" s="7">
        <v>0.104</v>
      </c>
      <c r="M188" s="6"/>
    </row>
    <row r="189" spans="2:13" x14ac:dyDescent="0.3">
      <c r="B189" s="6"/>
      <c r="C189" s="6"/>
      <c r="D189" s="6" t="s">
        <v>422</v>
      </c>
      <c r="E189" s="6"/>
      <c r="F189" s="7">
        <v>5.5540000000000003</v>
      </c>
      <c r="G189" s="6"/>
      <c r="H189" s="7">
        <v>3.262</v>
      </c>
      <c r="I189" s="6"/>
      <c r="J189" s="7">
        <v>1.7030000000000001</v>
      </c>
      <c r="K189" s="6"/>
      <c r="L189" s="7">
        <v>1</v>
      </c>
      <c r="M189" s="6"/>
    </row>
    <row r="190" spans="2:13" x14ac:dyDescent="0.3">
      <c r="B190" s="6"/>
      <c r="C190" s="6"/>
      <c r="D190" s="6" t="s">
        <v>424</v>
      </c>
      <c r="E190" s="6"/>
      <c r="F190" s="7">
        <v>22.527000000000001</v>
      </c>
      <c r="G190" s="6"/>
      <c r="H190" s="7">
        <v>6.9560000000000004</v>
      </c>
      <c r="I190" s="6"/>
      <c r="J190" s="7">
        <v>3.2389999999999999</v>
      </c>
      <c r="K190" s="6"/>
      <c r="L190" s="7">
        <v>0.13100000000000001</v>
      </c>
      <c r="M190" s="6"/>
    </row>
    <row r="191" spans="2:13" x14ac:dyDescent="0.3">
      <c r="B191" s="6" t="s">
        <v>412</v>
      </c>
      <c r="C191" s="6"/>
      <c r="D191" s="6" t="s">
        <v>414</v>
      </c>
      <c r="E191" s="6"/>
      <c r="F191" s="7">
        <v>-21.210999999999999</v>
      </c>
      <c r="G191" s="6"/>
      <c r="H191" s="7">
        <v>6.9560000000000004</v>
      </c>
      <c r="I191" s="6"/>
      <c r="J191" s="7">
        <v>-3.0489999999999999</v>
      </c>
      <c r="K191" s="6"/>
      <c r="L191" s="7">
        <v>0.21299999999999999</v>
      </c>
      <c r="M191" s="6"/>
    </row>
    <row r="192" spans="2:13" x14ac:dyDescent="0.3">
      <c r="B192" s="6"/>
      <c r="C192" s="6"/>
      <c r="D192" s="6" t="s">
        <v>416</v>
      </c>
      <c r="E192" s="6"/>
      <c r="F192" s="7">
        <v>1.1200000000000001</v>
      </c>
      <c r="G192" s="6"/>
      <c r="H192" s="7">
        <v>2.7570000000000001</v>
      </c>
      <c r="I192" s="6"/>
      <c r="J192" s="7">
        <v>0.40600000000000003</v>
      </c>
      <c r="K192" s="6"/>
      <c r="L192" s="7">
        <v>1</v>
      </c>
      <c r="M192" s="6"/>
    </row>
    <row r="193" spans="2:13" x14ac:dyDescent="0.3">
      <c r="B193" s="6"/>
      <c r="C193" s="6"/>
      <c r="D193" s="6" t="s">
        <v>418</v>
      </c>
      <c r="E193" s="6"/>
      <c r="F193" s="7">
        <v>-16.994</v>
      </c>
      <c r="G193" s="6"/>
      <c r="H193" s="7">
        <v>6.9560000000000004</v>
      </c>
      <c r="I193" s="6"/>
      <c r="J193" s="7">
        <v>-2.4430000000000001</v>
      </c>
      <c r="K193" s="6"/>
      <c r="L193" s="7">
        <v>0.92700000000000005</v>
      </c>
      <c r="M193" s="6"/>
    </row>
    <row r="194" spans="2:13" x14ac:dyDescent="0.3">
      <c r="B194" s="6"/>
      <c r="C194" s="6"/>
      <c r="D194" s="6" t="s">
        <v>420</v>
      </c>
      <c r="E194" s="6"/>
      <c r="F194" s="7">
        <v>0.22</v>
      </c>
      <c r="G194" s="6"/>
      <c r="H194" s="7">
        <v>2.7570000000000001</v>
      </c>
      <c r="I194" s="6"/>
      <c r="J194" s="7">
        <v>0.08</v>
      </c>
      <c r="K194" s="6"/>
      <c r="L194" s="7">
        <v>1</v>
      </c>
      <c r="M194" s="6"/>
    </row>
    <row r="195" spans="2:13" x14ac:dyDescent="0.3">
      <c r="B195" s="6"/>
      <c r="C195" s="6"/>
      <c r="D195" s="6" t="s">
        <v>422</v>
      </c>
      <c r="E195" s="6"/>
      <c r="F195" s="7">
        <v>-17.382000000000001</v>
      </c>
      <c r="G195" s="6"/>
      <c r="H195" s="7">
        <v>6.9560000000000004</v>
      </c>
      <c r="I195" s="6"/>
      <c r="J195" s="7">
        <v>-2.4990000000000001</v>
      </c>
      <c r="K195" s="6"/>
      <c r="L195" s="7">
        <v>0.81499999999999995</v>
      </c>
      <c r="M195" s="6"/>
    </row>
    <row r="196" spans="2:13" x14ac:dyDescent="0.3">
      <c r="B196" s="6"/>
      <c r="C196" s="6"/>
      <c r="D196" s="6" t="s">
        <v>424</v>
      </c>
      <c r="E196" s="6"/>
      <c r="F196" s="7">
        <v>-0.40899999999999997</v>
      </c>
      <c r="G196" s="6"/>
      <c r="H196" s="7">
        <v>2.7570000000000001</v>
      </c>
      <c r="I196" s="6"/>
      <c r="J196" s="7">
        <v>-0.14799999999999999</v>
      </c>
      <c r="K196" s="6"/>
      <c r="L196" s="7">
        <v>1</v>
      </c>
      <c r="M196" s="6"/>
    </row>
    <row r="197" spans="2:13" x14ac:dyDescent="0.3">
      <c r="B197" s="6" t="s">
        <v>414</v>
      </c>
      <c r="C197" s="6"/>
      <c r="D197" s="6" t="s">
        <v>416</v>
      </c>
      <c r="E197" s="6"/>
      <c r="F197" s="7">
        <v>22.33</v>
      </c>
      <c r="G197" s="6"/>
      <c r="H197" s="7">
        <v>6.9560000000000004</v>
      </c>
      <c r="I197" s="6"/>
      <c r="J197" s="7">
        <v>3.21</v>
      </c>
      <c r="K197" s="6"/>
      <c r="L197" s="7">
        <v>0.14099999999999999</v>
      </c>
      <c r="M197" s="6"/>
    </row>
    <row r="198" spans="2:13" x14ac:dyDescent="0.3">
      <c r="B198" s="6"/>
      <c r="C198" s="6"/>
      <c r="D198" s="6" t="s">
        <v>418</v>
      </c>
      <c r="E198" s="6"/>
      <c r="F198" s="7">
        <v>4.2169999999999996</v>
      </c>
      <c r="G198" s="6"/>
      <c r="H198" s="7">
        <v>3.262</v>
      </c>
      <c r="I198" s="6"/>
      <c r="J198" s="7">
        <v>1.2929999999999999</v>
      </c>
      <c r="K198" s="6"/>
      <c r="L198" s="7">
        <v>1</v>
      </c>
      <c r="M198" s="6"/>
    </row>
    <row r="199" spans="2:13" x14ac:dyDescent="0.3">
      <c r="B199" s="6"/>
      <c r="C199" s="6"/>
      <c r="D199" s="6" t="s">
        <v>420</v>
      </c>
      <c r="E199" s="6"/>
      <c r="F199" s="7">
        <v>21.43</v>
      </c>
      <c r="G199" s="6"/>
      <c r="H199" s="7">
        <v>6.9560000000000004</v>
      </c>
      <c r="I199" s="6"/>
      <c r="J199" s="7">
        <v>3.081</v>
      </c>
      <c r="K199" s="6"/>
      <c r="L199" s="7">
        <v>0.19700000000000001</v>
      </c>
      <c r="M199" s="6"/>
    </row>
    <row r="200" spans="2:13" x14ac:dyDescent="0.3">
      <c r="B200" s="6"/>
      <c r="C200" s="6"/>
      <c r="D200" s="6" t="s">
        <v>422</v>
      </c>
      <c r="E200" s="6"/>
      <c r="F200" s="7">
        <v>3.8290000000000002</v>
      </c>
      <c r="G200" s="6"/>
      <c r="H200" s="7">
        <v>3.262</v>
      </c>
      <c r="I200" s="6"/>
      <c r="J200" s="7">
        <v>1.1739999999999999</v>
      </c>
      <c r="K200" s="6"/>
      <c r="L200" s="7">
        <v>1</v>
      </c>
      <c r="M200" s="6"/>
    </row>
    <row r="201" spans="2:13" x14ac:dyDescent="0.3">
      <c r="B201" s="6"/>
      <c r="C201" s="6"/>
      <c r="D201" s="6" t="s">
        <v>424</v>
      </c>
      <c r="E201" s="6"/>
      <c r="F201" s="7">
        <v>20.802</v>
      </c>
      <c r="G201" s="6"/>
      <c r="H201" s="7">
        <v>6.9560000000000004</v>
      </c>
      <c r="I201" s="6"/>
      <c r="J201" s="7">
        <v>2.9910000000000001</v>
      </c>
      <c r="K201" s="6"/>
      <c r="L201" s="7">
        <v>0.247</v>
      </c>
      <c r="M201" s="6"/>
    </row>
    <row r="202" spans="2:13" x14ac:dyDescent="0.3">
      <c r="B202" s="6" t="s">
        <v>416</v>
      </c>
      <c r="C202" s="6"/>
      <c r="D202" s="6" t="s">
        <v>418</v>
      </c>
      <c r="E202" s="6"/>
      <c r="F202" s="7">
        <v>-18.114000000000001</v>
      </c>
      <c r="G202" s="6"/>
      <c r="H202" s="7">
        <v>6.9560000000000004</v>
      </c>
      <c r="I202" s="6"/>
      <c r="J202" s="7">
        <v>-2.6040000000000001</v>
      </c>
      <c r="K202" s="6"/>
      <c r="L202" s="7">
        <v>0.63600000000000001</v>
      </c>
      <c r="M202" s="6"/>
    </row>
    <row r="203" spans="2:13" x14ac:dyDescent="0.3">
      <c r="B203" s="6"/>
      <c r="C203" s="6"/>
      <c r="D203" s="6" t="s">
        <v>420</v>
      </c>
      <c r="E203" s="6"/>
      <c r="F203" s="7">
        <v>-0.9</v>
      </c>
      <c r="G203" s="6"/>
      <c r="H203" s="7">
        <v>2.7570000000000001</v>
      </c>
      <c r="I203" s="6"/>
      <c r="J203" s="7">
        <v>-0.32600000000000001</v>
      </c>
      <c r="K203" s="6"/>
      <c r="L203" s="7">
        <v>1</v>
      </c>
      <c r="M203" s="6"/>
    </row>
    <row r="204" spans="2:13" x14ac:dyDescent="0.3">
      <c r="B204" s="6"/>
      <c r="C204" s="6"/>
      <c r="D204" s="6" t="s">
        <v>422</v>
      </c>
      <c r="E204" s="6"/>
      <c r="F204" s="7">
        <v>-18.501000000000001</v>
      </c>
      <c r="G204" s="6"/>
      <c r="H204" s="7">
        <v>6.9560000000000004</v>
      </c>
      <c r="I204" s="6"/>
      <c r="J204" s="7">
        <v>-2.66</v>
      </c>
      <c r="K204" s="6"/>
      <c r="L204" s="7">
        <v>0.55700000000000005</v>
      </c>
      <c r="M204" s="6"/>
    </row>
    <row r="205" spans="2:13" x14ac:dyDescent="0.3">
      <c r="B205" s="6"/>
      <c r="C205" s="6"/>
      <c r="D205" s="6" t="s">
        <v>424</v>
      </c>
      <c r="E205" s="6"/>
      <c r="F205" s="7">
        <v>-1.5289999999999999</v>
      </c>
      <c r="G205" s="6"/>
      <c r="H205" s="7">
        <v>2.7570000000000001</v>
      </c>
      <c r="I205" s="6"/>
      <c r="J205" s="7">
        <v>-0.55400000000000005</v>
      </c>
      <c r="K205" s="6"/>
      <c r="L205" s="7">
        <v>1</v>
      </c>
      <c r="M205" s="6"/>
    </row>
    <row r="206" spans="2:13" x14ac:dyDescent="0.3">
      <c r="B206" s="6" t="s">
        <v>418</v>
      </c>
      <c r="C206" s="6"/>
      <c r="D206" s="6" t="s">
        <v>420</v>
      </c>
      <c r="E206" s="6"/>
      <c r="F206" s="7">
        <v>17.213999999999999</v>
      </c>
      <c r="G206" s="6"/>
      <c r="H206" s="7">
        <v>6.9560000000000004</v>
      </c>
      <c r="I206" s="6"/>
      <c r="J206" s="7">
        <v>2.4750000000000001</v>
      </c>
      <c r="K206" s="6"/>
      <c r="L206" s="7">
        <v>0.86199999999999999</v>
      </c>
      <c r="M206" s="6"/>
    </row>
    <row r="207" spans="2:13" x14ac:dyDescent="0.3">
      <c r="B207" s="6"/>
      <c r="C207" s="6"/>
      <c r="D207" s="6" t="s">
        <v>422</v>
      </c>
      <c r="E207" s="6"/>
      <c r="F207" s="7">
        <v>-0.38800000000000001</v>
      </c>
      <c r="G207" s="6"/>
      <c r="H207" s="7">
        <v>3.262</v>
      </c>
      <c r="I207" s="6"/>
      <c r="J207" s="7">
        <v>-0.11899999999999999</v>
      </c>
      <c r="K207" s="6"/>
      <c r="L207" s="7">
        <v>1</v>
      </c>
      <c r="M207" s="6"/>
    </row>
    <row r="208" spans="2:13" x14ac:dyDescent="0.3">
      <c r="B208" s="6"/>
      <c r="C208" s="6"/>
      <c r="D208" s="6" t="s">
        <v>424</v>
      </c>
      <c r="E208" s="6"/>
      <c r="F208" s="7">
        <v>16.585000000000001</v>
      </c>
      <c r="G208" s="6"/>
      <c r="H208" s="7">
        <v>6.9560000000000004</v>
      </c>
      <c r="I208" s="6"/>
      <c r="J208" s="7">
        <v>2.3839999999999999</v>
      </c>
      <c r="K208" s="6"/>
      <c r="L208" s="7">
        <v>1</v>
      </c>
      <c r="M208" s="6"/>
    </row>
    <row r="209" spans="2:13" x14ac:dyDescent="0.3">
      <c r="B209" s="6" t="s">
        <v>420</v>
      </c>
      <c r="C209" s="6"/>
      <c r="D209" s="6" t="s">
        <v>422</v>
      </c>
      <c r="E209" s="6"/>
      <c r="F209" s="7">
        <v>-17.600999999999999</v>
      </c>
      <c r="G209" s="6"/>
      <c r="H209" s="7">
        <v>6.9560000000000004</v>
      </c>
      <c r="I209" s="6"/>
      <c r="J209" s="7">
        <v>-2.5299999999999998</v>
      </c>
      <c r="K209" s="6"/>
      <c r="L209" s="7">
        <v>0.75700000000000001</v>
      </c>
      <c r="M209" s="6"/>
    </row>
    <row r="210" spans="2:13" x14ac:dyDescent="0.3">
      <c r="B210" s="6"/>
      <c r="C210" s="6"/>
      <c r="D210" s="6" t="s">
        <v>424</v>
      </c>
      <c r="E210" s="6"/>
      <c r="F210" s="7">
        <v>-0.629</v>
      </c>
      <c r="G210" s="6"/>
      <c r="H210" s="7">
        <v>2.7570000000000001</v>
      </c>
      <c r="I210" s="6"/>
      <c r="J210" s="7">
        <v>-0.22800000000000001</v>
      </c>
      <c r="K210" s="6"/>
      <c r="L210" s="7">
        <v>1</v>
      </c>
      <c r="M210" s="6"/>
    </row>
    <row r="211" spans="2:13" x14ac:dyDescent="0.3">
      <c r="B211" s="6" t="s">
        <v>422</v>
      </c>
      <c r="C211" s="6"/>
      <c r="D211" s="6" t="s">
        <v>424</v>
      </c>
      <c r="E211" s="6"/>
      <c r="F211" s="7">
        <v>16.972999999999999</v>
      </c>
      <c r="G211" s="6"/>
      <c r="H211" s="7">
        <v>6.9560000000000004</v>
      </c>
      <c r="I211" s="6"/>
      <c r="J211" s="7">
        <v>2.44</v>
      </c>
      <c r="K211" s="6"/>
      <c r="L211" s="7">
        <v>0.93400000000000005</v>
      </c>
      <c r="M211" s="6"/>
    </row>
    <row r="212" spans="2:13" ht="15" thickBot="1" x14ac:dyDescent="0.35">
      <c r="B212" s="16"/>
      <c r="C212" s="16"/>
      <c r="D212" s="16"/>
      <c r="E212" s="16"/>
      <c r="F212" s="16"/>
      <c r="G212" s="16"/>
      <c r="H212" s="16"/>
      <c r="I212" s="16"/>
      <c r="J212" s="16"/>
      <c r="K212" s="16"/>
      <c r="L212" s="16"/>
      <c r="M212" s="16"/>
    </row>
    <row r="213" spans="2:13" ht="14.4" customHeight="1" x14ac:dyDescent="0.3">
      <c r="B213" s="17" t="s">
        <v>330</v>
      </c>
      <c r="C213" s="17"/>
      <c r="D213" s="17"/>
      <c r="E213" s="17"/>
      <c r="F213" s="17"/>
      <c r="G213" s="17"/>
      <c r="H213" s="17"/>
      <c r="I213" s="17"/>
      <c r="J213" s="17"/>
      <c r="K213" s="17"/>
      <c r="L213" s="17"/>
      <c r="M213" s="17"/>
    </row>
    <row r="214" spans="2:13" ht="14.4" customHeight="1" x14ac:dyDescent="0.3">
      <c r="B214" s="18" t="s">
        <v>264</v>
      </c>
      <c r="C214" s="18"/>
      <c r="D214" s="18"/>
      <c r="E214" s="18"/>
      <c r="F214" s="18"/>
      <c r="G214" s="18"/>
      <c r="H214" s="18"/>
      <c r="I214" s="18"/>
      <c r="J214" s="18"/>
      <c r="K214" s="18"/>
      <c r="L214" s="18"/>
      <c r="M214" s="18"/>
    </row>
  </sheetData>
  <mergeCells count="95">
    <mergeCell ref="B212:M212"/>
    <mergeCell ref="B213:M213"/>
    <mergeCell ref="B214:M214"/>
    <mergeCell ref="B161:M161"/>
    <mergeCell ref="B162:M162"/>
    <mergeCell ref="B163:M163"/>
    <mergeCell ref="B165:M165"/>
    <mergeCell ref="B166:C166"/>
    <mergeCell ref="D166:E166"/>
    <mergeCell ref="F166:G166"/>
    <mergeCell ref="H166:I166"/>
    <mergeCell ref="J166:K166"/>
    <mergeCell ref="L166:M166"/>
    <mergeCell ref="B144:Q144"/>
    <mergeCell ref="B149:M149"/>
    <mergeCell ref="B150:C150"/>
    <mergeCell ref="D150:E150"/>
    <mergeCell ref="F150:G150"/>
    <mergeCell ref="H150:I150"/>
    <mergeCell ref="J150:K150"/>
    <mergeCell ref="L150:M150"/>
    <mergeCell ref="B134:O134"/>
    <mergeCell ref="B135:O135"/>
    <mergeCell ref="B140:Q140"/>
    <mergeCell ref="B141:C141"/>
    <mergeCell ref="D141:E141"/>
    <mergeCell ref="F141:G141"/>
    <mergeCell ref="H141:I141"/>
    <mergeCell ref="J141:K141"/>
    <mergeCell ref="L141:M141"/>
    <mergeCell ref="N141:O141"/>
    <mergeCell ref="P141:Q141"/>
    <mergeCell ref="B130:O130"/>
    <mergeCell ref="B131:C131"/>
    <mergeCell ref="D131:E131"/>
    <mergeCell ref="F131:G131"/>
    <mergeCell ref="H131:I131"/>
    <mergeCell ref="J131:K131"/>
    <mergeCell ref="L131:M131"/>
    <mergeCell ref="N131:O131"/>
    <mergeCell ref="B128:Q128"/>
    <mergeCell ref="B100:M100"/>
    <mergeCell ref="B101:M101"/>
    <mergeCell ref="B102:M102"/>
    <mergeCell ref="B108:Q108"/>
    <mergeCell ref="B109:C109"/>
    <mergeCell ref="D109:E109"/>
    <mergeCell ref="F109:G109"/>
    <mergeCell ref="H109:I109"/>
    <mergeCell ref="J109:K109"/>
    <mergeCell ref="L109:M109"/>
    <mergeCell ref="N109:O109"/>
    <mergeCell ref="P109:Q109"/>
    <mergeCell ref="B125:Q125"/>
    <mergeCell ref="B126:Q126"/>
    <mergeCell ref="B127:Q127"/>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87E218C1-11CD-4C45-A114-6BAABA34B14F}"/>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9DDCA-4A58-4776-B5FC-9309A182EEED}">
  <dimension ref="A1:AM226"/>
  <sheetViews>
    <sheetView zoomScaleNormal="100" workbookViewId="0">
      <pane xSplit="1" topLeftCell="B1" activePane="topRight" state="frozen"/>
      <selection pane="topRight" activeCell="A5" sqref="A5"/>
    </sheetView>
  </sheetViews>
  <sheetFormatPr defaultRowHeight="14.4" x14ac:dyDescent="0.3"/>
  <cols>
    <col min="1" max="1" width="21"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603</v>
      </c>
      <c r="B1" t="str">
        <f>'Full Data Set'!CV1</f>
        <v>VL SmO2 Entire Duration Base BFR</v>
      </c>
      <c r="C1" t="str">
        <f>'Full Data Set'!CW1</f>
        <v>VL SmO2 Entire Duration Set1 BFR</v>
      </c>
      <c r="D1" t="str">
        <f>'Full Data Set'!CX1</f>
        <v>VL SmO2 Entire Duration Set2 BFR</v>
      </c>
      <c r="E1" t="str">
        <f>'Full Data Set'!CY1</f>
        <v>VL SmO2 Entire Duration Set3 BFR</v>
      </c>
      <c r="F1" t="str">
        <f>'Full Data Set'!CZ1</f>
        <v>VL SmO2 Entire Duration Set4 BFR</v>
      </c>
      <c r="G1" t="str">
        <f>'Full Data Set'!ER1</f>
        <v>VL SmO2 Entire Duration Base TRE</v>
      </c>
      <c r="H1" t="str">
        <f>'Full Data Set'!ES1</f>
        <v>VL SmO2 Entire Duration Set1 TRE</v>
      </c>
      <c r="I1" t="str">
        <f>'Full Data Set'!ET1</f>
        <v>VL SmO2 Entire Duration Set2 TRE</v>
      </c>
      <c r="J1" t="str">
        <f>'Full Data Set'!EU1</f>
        <v>VL SmO2 Entire Duration Set3 TRE</v>
      </c>
      <c r="K1" t="str">
        <f>'Full Data Set'!EV1</f>
        <v>VL SmO2 Entire Duration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Set'!CV2</f>
        <v>47.87096774193548</v>
      </c>
      <c r="C2">
        <f>'Full Data Set'!CW2</f>
        <v>13.13953488372093</v>
      </c>
      <c r="D2">
        <f>'Full Data Set'!CX2</f>
        <v>39.210526315789473</v>
      </c>
      <c r="E2">
        <f>'Full Data Set'!CY2</f>
        <v>35.666666666666664</v>
      </c>
      <c r="F2">
        <f>'Full Data Set'!CZ2</f>
        <v>27.545454545454547</v>
      </c>
      <c r="G2">
        <f>'Full Data Set'!ER2</f>
        <v>74.483870967741936</v>
      </c>
      <c r="H2">
        <f>'Full Data Set'!ES2</f>
        <v>25</v>
      </c>
      <c r="I2">
        <f>'Full Data Set'!ET2</f>
        <v>31.833333333333332</v>
      </c>
      <c r="J2">
        <f>'Full Data Set'!EU2</f>
        <v>31.8125</v>
      </c>
      <c r="K2">
        <f>'Full Data Set'!EV2</f>
        <v>62</v>
      </c>
      <c r="M2">
        <v>1</v>
      </c>
      <c r="O2">
        <f>'Graph x axis'!G2</f>
        <v>10</v>
      </c>
      <c r="P2">
        <f>'Graph x axis'!H2</f>
        <v>-1.5</v>
      </c>
      <c r="R2" t="str">
        <f>O1</f>
        <v>Base</v>
      </c>
      <c r="S2">
        <f>O2+P2</f>
        <v>8.5</v>
      </c>
      <c r="T2">
        <f>AVERAGE(G2:G26)</f>
        <v>69.819354838709671</v>
      </c>
      <c r="U2">
        <f>_xlfn.STDEV.S(G2:G26)</f>
        <v>12.492696444193131</v>
      </c>
      <c r="V2">
        <f>O2+P4</f>
        <v>11.5</v>
      </c>
      <c r="W2">
        <f>AVERAGE(B2:B26)</f>
        <v>68.357753882915191</v>
      </c>
      <c r="X2">
        <f>_xlfn.STDEV.S(B2:B26)</f>
        <v>13.321523770388774</v>
      </c>
      <c r="Z2">
        <f>'Graph x axis'!E2</f>
        <v>-0.5</v>
      </c>
      <c r="AB2">
        <f>O2+Z$2+P$2</f>
        <v>8</v>
      </c>
      <c r="AC2">
        <f>AVERAGE(G2:G15)</f>
        <v>68.626728110599075</v>
      </c>
      <c r="AD2">
        <f>_xlfn.STDEV.S(G2:G15)</f>
        <v>11.377738260539832</v>
      </c>
      <c r="AE2">
        <f>O2+Z4+P2</f>
        <v>9</v>
      </c>
      <c r="AF2">
        <f>AVERAGE(G16:G26)</f>
        <v>71.337243401759537</v>
      </c>
      <c r="AG2">
        <f>_xlfn.STDEV.S(G16:G26)</f>
        <v>14.20378196794049</v>
      </c>
      <c r="AH2">
        <f>O2+Z2+P4</f>
        <v>11</v>
      </c>
      <c r="AI2">
        <f>AVERAGE(B2:B15)</f>
        <v>66.440092165898619</v>
      </c>
      <c r="AJ2">
        <f>_xlfn.STDEV.S(B2:B15)</f>
        <v>9.2773000052964623</v>
      </c>
      <c r="AK2">
        <f>O2+Z4+P4</f>
        <v>12</v>
      </c>
      <c r="AL2">
        <f>AVERAGE(B16:B26)</f>
        <v>70.79841425002715</v>
      </c>
      <c r="AM2">
        <f>_xlfn.STDEV.S(B16:B26)</f>
        <v>17.387394945065779</v>
      </c>
    </row>
    <row r="3" spans="1:39" x14ac:dyDescent="0.3">
      <c r="B3">
        <f>'Full Data Set'!CV3</f>
        <v>57.838709677419352</v>
      </c>
      <c r="C3">
        <f>'Full Data Set'!CW3</f>
        <v>28.238095238095237</v>
      </c>
      <c r="D3">
        <f>'Full Data Set'!CX3</f>
        <v>33.520000000000003</v>
      </c>
      <c r="E3">
        <f>'Full Data Set'!CY3</f>
        <v>37.074074074074076</v>
      </c>
      <c r="F3">
        <f>'Full Data Set'!CZ3</f>
        <v>39.233333333333334</v>
      </c>
      <c r="G3">
        <f>'Full Data Set'!ER3</f>
        <v>70.483870967741936</v>
      </c>
      <c r="H3">
        <f>'Full Data Set'!ES3</f>
        <v>38.333333333333336</v>
      </c>
      <c r="I3">
        <f>'Full Data Set'!ET3</f>
        <v>37.578947368421055</v>
      </c>
      <c r="J3">
        <f>'Full Data Set'!EU3</f>
        <v>33.950000000000003</v>
      </c>
      <c r="K3">
        <f>'Full Data Set'!EV3</f>
        <v>35.700000000000003</v>
      </c>
      <c r="M3">
        <v>1</v>
      </c>
      <c r="O3" t="str">
        <f>'Graph x axis'!G3</f>
        <v>Set 1</v>
      </c>
      <c r="P3" t="str">
        <f>'Graph x axis'!H3</f>
        <v>BFR</v>
      </c>
      <c r="R3" t="str">
        <f>O3</f>
        <v>Set 1</v>
      </c>
      <c r="S3">
        <f>O4+P2</f>
        <v>28.5</v>
      </c>
      <c r="T3">
        <f>AVERAGE(H2:H26)</f>
        <v>40.340639351360707</v>
      </c>
      <c r="U3">
        <f>_xlfn.STDEV.S(H2:H26)</f>
        <v>20.560864874848509</v>
      </c>
      <c r="V3">
        <f>O4+P4</f>
        <v>31.5</v>
      </c>
      <c r="W3">
        <f>AVERAGE(C2:C26)</f>
        <v>32.138065447902093</v>
      </c>
      <c r="X3">
        <f>_xlfn.STDEV.S(C2:C26)</f>
        <v>22.905973941521015</v>
      </c>
      <c r="Z3" t="str">
        <f>'Graph x axis'!E3</f>
        <v>Women</v>
      </c>
      <c r="AB3">
        <f>O4+Z2+P2</f>
        <v>28</v>
      </c>
      <c r="AC3">
        <f>AVERAGE(H2:H15)</f>
        <v>33.135457232825651</v>
      </c>
      <c r="AD3">
        <f>_xlfn.STDEV.S(H2:H15)</f>
        <v>17.542037894078579</v>
      </c>
      <c r="AE3">
        <f>O4+Z4+P2</f>
        <v>29</v>
      </c>
      <c r="AF3">
        <f>AVERAGE(H16:H26)</f>
        <v>49.510871138587156</v>
      </c>
      <c r="AG3">
        <f>_xlfn.STDEV.S(H16:H26)</f>
        <v>21.198466873890428</v>
      </c>
      <c r="AH3">
        <f>O4+Z2+P4</f>
        <v>31</v>
      </c>
      <c r="AI3">
        <f>AVERAGE(C2:C15)</f>
        <v>24.561052667453627</v>
      </c>
      <c r="AJ3">
        <f>_xlfn.STDEV.S(C2:C15)</f>
        <v>20.545296311377552</v>
      </c>
      <c r="AK3">
        <f>O4+Z4+P4</f>
        <v>32</v>
      </c>
      <c r="AL3">
        <f>AVERAGE(C16:C26)</f>
        <v>41.781536259381966</v>
      </c>
      <c r="AM3">
        <f>_xlfn.STDEV.S(C16:C26)</f>
        <v>22.97448642860115</v>
      </c>
    </row>
    <row r="4" spans="1:39" x14ac:dyDescent="0.3">
      <c r="A4" t="s">
        <v>593</v>
      </c>
      <c r="B4">
        <f>'Full Data Set'!CV4</f>
        <v>70.387096774193552</v>
      </c>
      <c r="C4">
        <f>'Full Data Set'!CW4</f>
        <v>34.659574468085104</v>
      </c>
      <c r="D4">
        <f>'Full Data Set'!CX4</f>
        <v>44.571428571428569</v>
      </c>
      <c r="E4">
        <f>'Full Data Set'!CY4</f>
        <v>42.782608695652172</v>
      </c>
      <c r="F4">
        <f>'Full Data Set'!CZ4</f>
        <v>42.875</v>
      </c>
      <c r="G4">
        <f>'Full Data Set'!ER4</f>
        <v>73.064516129032256</v>
      </c>
      <c r="H4">
        <f>'Full Data Set'!ES4</f>
        <v>56.611111111111114</v>
      </c>
      <c r="I4">
        <f>'Full Data Set'!ET4</f>
        <v>49</v>
      </c>
      <c r="J4">
        <f>'Full Data Set'!EU4</f>
        <v>47.071428571428569</v>
      </c>
      <c r="K4">
        <f>'Full Data Set'!EV4</f>
        <v>39.666666666666664</v>
      </c>
      <c r="M4">
        <v>1</v>
      </c>
      <c r="O4">
        <f>'Graph x axis'!G4</f>
        <v>30</v>
      </c>
      <c r="P4">
        <f>'Graph x axis'!H4</f>
        <v>1.5</v>
      </c>
      <c r="R4" t="str">
        <f>O5</f>
        <v>Set 2</v>
      </c>
      <c r="S4">
        <f>O6+P2</f>
        <v>48.5</v>
      </c>
      <c r="T4">
        <f>AVERAGE(I2:I26)</f>
        <v>41.650739118294851</v>
      </c>
      <c r="U4">
        <f>_xlfn.STDEV.S(I2:I26)</f>
        <v>18.919867816655294</v>
      </c>
      <c r="V4">
        <f>O6+P4</f>
        <v>51.5</v>
      </c>
      <c r="W4">
        <f>AVERAGE(D2:D26)</f>
        <v>36.108459304344791</v>
      </c>
      <c r="X4">
        <f>_xlfn.STDEV.S(D2:D26)</f>
        <v>20.698703378110931</v>
      </c>
      <c r="Z4">
        <f>'Graph x axis'!E4</f>
        <v>0.5</v>
      </c>
      <c r="AB4">
        <f>O6+Z2+P2</f>
        <v>48</v>
      </c>
      <c r="AC4">
        <f>AVERAGE(I2:I15)</f>
        <v>33.479712060262706</v>
      </c>
      <c r="AD4">
        <f>_xlfn.STDEV.S(I2:I15)</f>
        <v>15.614714216743117</v>
      </c>
      <c r="AE4">
        <f>O6+Z4+P2</f>
        <v>49</v>
      </c>
      <c r="AF4">
        <f>AVERAGE(I16:I26)</f>
        <v>52.050228101244848</v>
      </c>
      <c r="AG4">
        <f>_xlfn.STDEV.S(I16:I26)</f>
        <v>18.157808262951097</v>
      </c>
      <c r="AH4">
        <f>O6+Z2+P4</f>
        <v>51</v>
      </c>
      <c r="AI4">
        <f>AVERAGE(D2:D15)</f>
        <v>29.258637380393932</v>
      </c>
      <c r="AJ4">
        <f>_xlfn.STDEV.S(D2:D15)</f>
        <v>20.562151340067409</v>
      </c>
      <c r="AK4">
        <f>O6+Z4+P4</f>
        <v>52</v>
      </c>
      <c r="AL4">
        <f>AVERAGE(D16:D26)</f>
        <v>44.826414480282253</v>
      </c>
      <c r="AM4">
        <f>_xlfn.STDEV.S(D16:D26)</f>
        <v>18.146993756329739</v>
      </c>
    </row>
    <row r="5" spans="1:39" x14ac:dyDescent="0.3">
      <c r="A5" s="10" t="s">
        <v>594</v>
      </c>
      <c r="B5">
        <f>'Full Data Set'!CV5</f>
        <v>57.645161290322584</v>
      </c>
      <c r="C5">
        <f>'Full Data Set'!CW5</f>
        <v>3.0454545454545454</v>
      </c>
      <c r="D5">
        <f>'Full Data Set'!CX5</f>
        <v>6.0555555555555554</v>
      </c>
      <c r="E5">
        <f>'Full Data Set'!CY5</f>
        <v>7.76</v>
      </c>
      <c r="F5">
        <f>'Full Data Set'!CZ5</f>
        <v>19.615384615384617</v>
      </c>
      <c r="G5">
        <f>'Full Data Set'!ER5</f>
        <v>53.70967741935484</v>
      </c>
      <c r="H5">
        <f>'Full Data Set'!ES5</f>
        <v>28.6</v>
      </c>
      <c r="I5">
        <f>'Full Data Set'!ET5</f>
        <v>31.352941176470587</v>
      </c>
      <c r="J5">
        <f>'Full Data Set'!EU5</f>
        <v>30.4375</v>
      </c>
      <c r="K5">
        <f>'Full Data Set'!EV5</f>
        <v>32.928571428571431</v>
      </c>
      <c r="M5">
        <v>1</v>
      </c>
      <c r="O5" t="str">
        <f>'Graph x axis'!G5</f>
        <v>Set 2</v>
      </c>
      <c r="R5" t="str">
        <f>O7</f>
        <v>Set 3</v>
      </c>
      <c r="S5">
        <f>O8+P2</f>
        <v>68.5</v>
      </c>
      <c r="T5">
        <f>AVERAGE(J2:J26)</f>
        <v>41.020869085872917</v>
      </c>
      <c r="U5">
        <f>_xlfn.STDEV.S(J2:J26)</f>
        <v>18.774711374238638</v>
      </c>
      <c r="V5">
        <f>O8+P4</f>
        <v>71.5</v>
      </c>
      <c r="W5">
        <f>AVERAGE(E2:E26)</f>
        <v>35.458791114212389</v>
      </c>
      <c r="X5">
        <f>_xlfn.STDEV.S(E2:E26)</f>
        <v>18.272707951773693</v>
      </c>
      <c r="AB5">
        <f>O8+Z2+P2</f>
        <v>68</v>
      </c>
      <c r="AC5">
        <f>AVERAGE(J2:J15)</f>
        <v>33.896366495316073</v>
      </c>
      <c r="AD5">
        <f>_xlfn.STDEV.S(J2:J15)</f>
        <v>16.35252993199656</v>
      </c>
      <c r="AE5">
        <f>O8+Z4+P2</f>
        <v>69</v>
      </c>
      <c r="AF5">
        <f>AVERAGE(J16:J26)</f>
        <v>50.088417837490731</v>
      </c>
      <c r="AG5">
        <f>_xlfn.STDEV.S(J16:J26)</f>
        <v>18.353317059571729</v>
      </c>
      <c r="AH5">
        <f>O8+Z2+P4</f>
        <v>71</v>
      </c>
      <c r="AI5">
        <f>AVERAGE(E2:E15)</f>
        <v>30.819606137228025</v>
      </c>
      <c r="AJ5">
        <f>_xlfn.STDEV.S(E2:E15)</f>
        <v>19.373231233078776</v>
      </c>
      <c r="AK5">
        <f>O8+Z4+P4</f>
        <v>72</v>
      </c>
      <c r="AL5">
        <f>AVERAGE(E16:E26)</f>
        <v>41.363208357647039</v>
      </c>
      <c r="AM5">
        <f>_xlfn.STDEV.S(E16:E26)</f>
        <v>15.650639915688334</v>
      </c>
    </row>
    <row r="6" spans="1:39" x14ac:dyDescent="0.3">
      <c r="B6">
        <f>'Full Data Set'!CV6</f>
        <v>80.483870967741936</v>
      </c>
      <c r="C6">
        <f>'Full Data Set'!CW6</f>
        <v>44.979166666666664</v>
      </c>
      <c r="D6">
        <f>'Full Data Set'!CX6</f>
        <v>55.25</v>
      </c>
      <c r="E6">
        <f>'Full Data Set'!CY6</f>
        <v>57.724137931034484</v>
      </c>
      <c r="F6">
        <f>'Full Data Set'!CZ6</f>
        <v>55.74074074074074</v>
      </c>
      <c r="G6">
        <f>'Full Data Set'!ER6</f>
        <v>86.806451612903231</v>
      </c>
      <c r="H6">
        <f>'Full Data Set'!ES6</f>
        <v>51.06666666666667</v>
      </c>
      <c r="I6">
        <f>'Full Data Set'!ET6</f>
        <v>56.277777777777779</v>
      </c>
      <c r="J6">
        <f>'Full Data Set'!EU6</f>
        <v>56</v>
      </c>
      <c r="K6">
        <f>'Full Data Set'!EV6</f>
        <v>51</v>
      </c>
      <c r="M6">
        <v>1</v>
      </c>
      <c r="O6">
        <f>'Graph x axis'!G6</f>
        <v>50</v>
      </c>
      <c r="R6" t="str">
        <f>O9</f>
        <v>Set 4</v>
      </c>
      <c r="S6">
        <f>O10+P2</f>
        <v>88.5</v>
      </c>
      <c r="T6">
        <f>AVERAGE(K2:K26)</f>
        <v>41.940850363333738</v>
      </c>
      <c r="U6">
        <f>_xlfn.STDEV.S(K2:K26)</f>
        <v>19.890296392655387</v>
      </c>
      <c r="V6">
        <f>O10+P4</f>
        <v>91.5</v>
      </c>
      <c r="W6">
        <f>AVERAGE(F2:F26)</f>
        <v>35.100494679603372</v>
      </c>
      <c r="X6">
        <f>_xlfn.STDEV.S(F2:F26)</f>
        <v>16.795904071786691</v>
      </c>
      <c r="AB6">
        <f>O10+Z2+P2</f>
        <v>88</v>
      </c>
      <c r="AC6">
        <f>AVERAGE(K2:K15)</f>
        <v>35.758384801288933</v>
      </c>
      <c r="AD6">
        <f>_xlfn.STDEV.S(K2:K15)</f>
        <v>18.867910593358136</v>
      </c>
      <c r="AE6">
        <f>O10+Z4+P2</f>
        <v>89</v>
      </c>
      <c r="AF6">
        <f>AVERAGE(K16:K26)</f>
        <v>49.809442896845304</v>
      </c>
      <c r="AG6">
        <f>_xlfn.STDEV.S(K16:K26)</f>
        <v>19.107109051431436</v>
      </c>
      <c r="AH6">
        <f>O10+Z2+P4</f>
        <v>91</v>
      </c>
      <c r="AI6">
        <f>AVERAGE(F2:F15)</f>
        <v>29.707466913439568</v>
      </c>
      <c r="AJ6">
        <f>_xlfn.STDEV.S(F2:F15)</f>
        <v>17.228598063766533</v>
      </c>
      <c r="AK6">
        <f>O10+Z4+P4</f>
        <v>92</v>
      </c>
      <c r="AL6">
        <f>AVERAGE(F16:F26)</f>
        <v>41.964348200175486</v>
      </c>
      <c r="AM6">
        <f>_xlfn.STDEV.S(F16:F26)</f>
        <v>14.093665046708171</v>
      </c>
    </row>
    <row r="7" spans="1:39" x14ac:dyDescent="0.3">
      <c r="A7" t="s">
        <v>636</v>
      </c>
      <c r="B7">
        <f>'Full Data Set'!CV7</f>
        <v>67.548387096774192</v>
      </c>
      <c r="C7">
        <f>'Full Data Set'!CW7</f>
        <v>45.434782608695649</v>
      </c>
      <c r="D7">
        <f>'Full Data Set'!CX7</f>
        <v>50.4</v>
      </c>
      <c r="E7">
        <f>'Full Data Set'!CY7</f>
        <v>51.9</v>
      </c>
      <c r="F7">
        <f>'Full Data Set'!CZ7</f>
        <v>48.344827586206897</v>
      </c>
      <c r="G7">
        <f>'Full Data Set'!ER7</f>
        <v>86.258064516129039</v>
      </c>
      <c r="H7">
        <f>'Full Data Set'!ES7</f>
        <v>76</v>
      </c>
      <c r="I7">
        <f>'Full Data Set'!ET7</f>
        <v>70.466666666666669</v>
      </c>
      <c r="J7">
        <f>'Full Data Set'!EU7</f>
        <v>75.529411764705884</v>
      </c>
      <c r="K7">
        <f>'Full Data Set'!EV7</f>
        <v>83.0625</v>
      </c>
      <c r="M7">
        <v>1</v>
      </c>
      <c r="O7" t="str">
        <f>'Graph x axis'!G7</f>
        <v>Set 3</v>
      </c>
    </row>
    <row r="8" spans="1:39" x14ac:dyDescent="0.3">
      <c r="A8" t="s">
        <v>635</v>
      </c>
      <c r="B8">
        <f>'Full Data Set'!CV8</f>
        <v>64.774193548387103</v>
      </c>
      <c r="C8">
        <f>'Full Data Set'!CW8</f>
        <v>7.5333333333333332</v>
      </c>
      <c r="D8">
        <f>'Full Data Set'!CX8</f>
        <v>9.35</v>
      </c>
      <c r="E8">
        <f>'Full Data Set'!CY8</f>
        <v>13.411764705882353</v>
      </c>
      <c r="F8">
        <f>'Full Data Set'!CZ8</f>
        <v>13.533333333333333</v>
      </c>
      <c r="G8">
        <f>'Full Data Set'!ER8</f>
        <v>52.903225806451616</v>
      </c>
      <c r="H8">
        <f>'Full Data Set'!ES8</f>
        <v>26.4</v>
      </c>
      <c r="I8">
        <f>'Full Data Set'!ET8</f>
        <v>23.375</v>
      </c>
      <c r="J8">
        <f>'Full Data Set'!EU8</f>
        <v>27.266666666666666</v>
      </c>
      <c r="K8">
        <f>'Full Data Set'!EV8</f>
        <v>26.5</v>
      </c>
      <c r="M8">
        <v>1</v>
      </c>
      <c r="O8">
        <f>'Graph x axis'!G8</f>
        <v>70</v>
      </c>
    </row>
    <row r="9" spans="1:39" x14ac:dyDescent="0.3">
      <c r="A9" t="s">
        <v>634</v>
      </c>
      <c r="B9">
        <f>'Full Data Set'!CV9</f>
        <v>61.193548387096776</v>
      </c>
      <c r="C9">
        <f>'Full Data Set'!CW9</f>
        <v>8.3030303030303028</v>
      </c>
      <c r="D9">
        <f>'Full Data Set'!CX9</f>
        <v>10.947368421052632</v>
      </c>
      <c r="E9">
        <f>'Full Data Set'!CY9</f>
        <v>17.684210526315791</v>
      </c>
      <c r="F9">
        <f>'Full Data Set'!CZ9</f>
        <v>13.64</v>
      </c>
      <c r="G9">
        <f>'Full Data Set'!ER9</f>
        <v>61.29032258064516</v>
      </c>
      <c r="H9">
        <f>'Full Data Set'!ES9</f>
        <v>16.466666666666665</v>
      </c>
      <c r="I9">
        <f>'Full Data Set'!ET9</f>
        <v>19.866666666666667</v>
      </c>
      <c r="J9">
        <f>'Full Data Set'!EU9</f>
        <v>14.133333333333333</v>
      </c>
      <c r="K9">
        <f>'Full Data Set'!EV9</f>
        <v>15.866666666666667</v>
      </c>
      <c r="M9">
        <v>1</v>
      </c>
      <c r="O9" t="str">
        <f>'Graph x axis'!G9</f>
        <v>Set 4</v>
      </c>
    </row>
    <row r="10" spans="1:39" x14ac:dyDescent="0.3">
      <c r="B10">
        <f>'Full Data Set'!CV10</f>
        <v>78.516129032258064</v>
      </c>
      <c r="C10">
        <f>'Full Data Set'!CW10</f>
        <v>45.4</v>
      </c>
      <c r="D10">
        <f>'Full Data Set'!CX10</f>
        <v>46.535714285714285</v>
      </c>
      <c r="E10">
        <f>'Full Data Set'!CY10</f>
        <v>43.785714285714285</v>
      </c>
      <c r="F10">
        <f>'Full Data Set'!CZ10</f>
        <v>31.512820512820515</v>
      </c>
      <c r="G10">
        <f>'Full Data Set'!ER10</f>
        <v>74.774193548387103</v>
      </c>
      <c r="H10">
        <f>'Full Data Set'!ES10</f>
        <v>35.333333333333336</v>
      </c>
      <c r="I10">
        <f>'Full Data Set'!ET10</f>
        <v>32.375</v>
      </c>
      <c r="J10">
        <f>'Full Data Set'!EU10</f>
        <v>34.133333333333333</v>
      </c>
      <c r="K10">
        <f>'Full Data Set'!EV10</f>
        <v>32.833333333333336</v>
      </c>
      <c r="M10">
        <v>1</v>
      </c>
      <c r="O10">
        <f>'Graph x axis'!G10</f>
        <v>90</v>
      </c>
    </row>
    <row r="11" spans="1:39" x14ac:dyDescent="0.3">
      <c r="B11">
        <f>'Full Data Set'!CV11</f>
        <v>67.032258064516128</v>
      </c>
      <c r="C11">
        <f>'Full Data Set'!CW11</f>
        <v>1.3928571428571428</v>
      </c>
      <c r="D11">
        <f>'Full Data Set'!CX11</f>
        <v>4.8947368421052628</v>
      </c>
      <c r="E11">
        <f>'Full Data Set'!CY11</f>
        <v>5.115384615384615</v>
      </c>
      <c r="F11">
        <f>'Full Data Set'!CZ11</f>
        <v>7.12</v>
      </c>
      <c r="G11">
        <f>'Full Data Set'!ER11</f>
        <v>61.741935483870968</v>
      </c>
      <c r="H11">
        <f>'Full Data Set'!ES11</f>
        <v>16.2</v>
      </c>
      <c r="I11">
        <f>'Full Data Set'!ET11</f>
        <v>21.470588235294116</v>
      </c>
      <c r="J11">
        <f>'Full Data Set'!EU11</f>
        <v>20.866666666666667</v>
      </c>
      <c r="K11">
        <f>'Full Data Set'!EV11</f>
        <v>24</v>
      </c>
      <c r="M11">
        <v>1</v>
      </c>
    </row>
    <row r="12" spans="1:39" x14ac:dyDescent="0.3">
      <c r="B12">
        <f>'Full Data Set'!CV12</f>
        <v>76.774193548387103</v>
      </c>
      <c r="C12">
        <f>'Full Data Set'!CW12</f>
        <v>67.268292682926827</v>
      </c>
      <c r="D12">
        <f>'Full Data Set'!CX12</f>
        <v>60.230769230769234</v>
      </c>
      <c r="E12">
        <f>'Full Data Set'!CY12</f>
        <v>59.954545454545453</v>
      </c>
      <c r="F12">
        <f>'Full Data Set'!CZ12</f>
        <v>54.523809523809526</v>
      </c>
      <c r="G12">
        <f>'Full Data Set'!ER12</f>
        <v>80.290322580645167</v>
      </c>
      <c r="H12">
        <f>'Full Data Set'!ES12</f>
        <v>24.526315789473685</v>
      </c>
      <c r="I12">
        <f>'Full Data Set'!ET12</f>
        <v>19.333333333333332</v>
      </c>
      <c r="J12">
        <f>'Full Data Set'!EU12</f>
        <v>20.944444444444443</v>
      </c>
      <c r="K12">
        <f>'Full Data Set'!EV12</f>
        <v>14.526315789473685</v>
      </c>
      <c r="M12">
        <v>1</v>
      </c>
    </row>
    <row r="13" spans="1:39" x14ac:dyDescent="0.3">
      <c r="B13">
        <f>'Full Data Set'!CV13</f>
        <v>65.096774193548384</v>
      </c>
      <c r="C13">
        <f>'Full Data Set'!CW13</f>
        <v>1.7857142857142858</v>
      </c>
      <c r="D13">
        <f>'Full Data Set'!CX13</f>
        <v>0.22222222222222221</v>
      </c>
      <c r="E13">
        <f>'Full Data Set'!CY13</f>
        <v>2.5625</v>
      </c>
      <c r="F13">
        <f>'Full Data Set'!CZ13</f>
        <v>1.4090909090909092</v>
      </c>
      <c r="G13">
        <f>'Full Data Set'!ER13</f>
        <v>58.838709677419352</v>
      </c>
      <c r="H13">
        <f>'Full Data Set'!ES13</f>
        <v>13.692307692307692</v>
      </c>
      <c r="I13">
        <f>'Full Data Set'!ET13</f>
        <v>16.142857142857142</v>
      </c>
      <c r="J13">
        <f>'Full Data Set'!EU13</f>
        <v>18.153846153846153</v>
      </c>
      <c r="K13">
        <f>'Full Data Set'!EV13</f>
        <v>17.285714285714285</v>
      </c>
      <c r="M13">
        <v>1</v>
      </c>
    </row>
    <row r="14" spans="1:39" x14ac:dyDescent="0.3">
      <c r="B14">
        <f>'Full Data Set'!CV14</f>
        <v>75.290322580645167</v>
      </c>
      <c r="C14">
        <f>'Full Data Set'!CW14</f>
        <v>17.022727272727273</v>
      </c>
      <c r="D14">
        <f>'Full Data Set'!CX14</f>
        <v>22.363636363636363</v>
      </c>
      <c r="E14">
        <f>'Full Data Set'!CY14</f>
        <v>29.782608695652176</v>
      </c>
      <c r="F14">
        <f>'Full Data Set'!CZ14</f>
        <v>32.869565217391305</v>
      </c>
      <c r="G14">
        <f>'Full Data Set'!ER14</f>
        <v>69.451612903225808</v>
      </c>
      <c r="H14">
        <f>'Full Data Set'!ES14</f>
        <v>22.666666666666668</v>
      </c>
      <c r="I14">
        <f>'Full Data Set'!ET14</f>
        <v>24.5</v>
      </c>
      <c r="J14">
        <f>'Full Data Set'!EU14</f>
        <v>27.75</v>
      </c>
      <c r="K14">
        <f>'Full Data Set'!EV14</f>
        <v>30.866666666666667</v>
      </c>
      <c r="M14">
        <v>1</v>
      </c>
    </row>
    <row r="15" spans="1:39" x14ac:dyDescent="0.3">
      <c r="B15">
        <f>'Full Data Set'!CV15</f>
        <v>59.70967741935484</v>
      </c>
      <c r="C15">
        <f>'Full Data Set'!CW15</f>
        <v>25.652173913043477</v>
      </c>
      <c r="D15">
        <f>'Full Data Set'!CX15</f>
        <v>26.068965517241381</v>
      </c>
      <c r="E15">
        <f>'Full Data Set'!CY15</f>
        <v>26.27027027027027</v>
      </c>
      <c r="F15">
        <f>'Full Data Set'!CZ15</f>
        <v>27.941176470588236</v>
      </c>
      <c r="G15">
        <f>'Full Data Set'!ER15</f>
        <v>56.677419354838712</v>
      </c>
      <c r="H15">
        <f>'Full Data Set'!ES15</f>
        <v>33</v>
      </c>
      <c r="I15">
        <f>'Full Data Set'!ET15</f>
        <v>35.142857142857146</v>
      </c>
      <c r="J15">
        <f>'Full Data Set'!EU15</f>
        <v>36.5</v>
      </c>
      <c r="K15">
        <f>'Full Data Set'!EV15</f>
        <v>34.38095238095238</v>
      </c>
      <c r="M15">
        <v>1</v>
      </c>
    </row>
    <row r="16" spans="1:39" x14ac:dyDescent="0.3">
      <c r="B16">
        <f>'Full Data Set'!CV16</f>
        <v>64</v>
      </c>
      <c r="C16">
        <f>'Full Data Set'!CW16</f>
        <v>49.75925925925926</v>
      </c>
      <c r="D16">
        <f>'Full Data Set'!CX16</f>
        <v>35.391304347826086</v>
      </c>
      <c r="E16">
        <f>'Full Data Set'!CY16</f>
        <v>32.3125</v>
      </c>
      <c r="F16">
        <f>'Full Data Set'!CZ16</f>
        <v>35.133333333333333</v>
      </c>
      <c r="G16">
        <f>'Full Data Set'!ER16</f>
        <v>81.774193548387103</v>
      </c>
      <c r="H16">
        <f>'Full Data Set'!ES16</f>
        <v>72.099999999999994</v>
      </c>
      <c r="I16">
        <f>'Full Data Set'!ET16</f>
        <v>74.833333333333329</v>
      </c>
      <c r="J16">
        <f>'Full Data Set'!EU16</f>
        <v>75.533333333333331</v>
      </c>
      <c r="K16">
        <f>'Full Data Set'!EV16</f>
        <v>83.473684210526315</v>
      </c>
      <c r="M16">
        <v>0</v>
      </c>
    </row>
    <row r="17" spans="2:13" x14ac:dyDescent="0.3">
      <c r="B17">
        <f>'Full Data Set'!CV17</f>
        <v>36.483870967741936</v>
      </c>
      <c r="C17">
        <f>'Full Data Set'!CW17</f>
        <v>28.033898305084747</v>
      </c>
      <c r="D17">
        <f>'Full Data Set'!CX17</f>
        <v>24.678571428571427</v>
      </c>
      <c r="E17">
        <f>'Full Data Set'!CY17</f>
        <v>24.390243902439025</v>
      </c>
      <c r="F17">
        <f>'Full Data Set'!CZ17</f>
        <v>22.09090909090909</v>
      </c>
      <c r="G17">
        <f>'Full Data Set'!ER17</f>
        <v>43.548387096774192</v>
      </c>
      <c r="H17">
        <f>'Full Data Set'!ES17</f>
        <v>32.842105263157897</v>
      </c>
      <c r="I17">
        <f>'Full Data Set'!ET17</f>
        <v>35.666666666666664</v>
      </c>
      <c r="J17">
        <f>'Full Data Set'!EU17</f>
        <v>34.958333333333336</v>
      </c>
      <c r="K17">
        <f>'Full Data Set'!EV17</f>
        <v>34.142857142857146</v>
      </c>
      <c r="M17">
        <v>0</v>
      </c>
    </row>
    <row r="18" spans="2:13" x14ac:dyDescent="0.3">
      <c r="B18">
        <f>'Full Data Set'!CV18</f>
        <v>90.354838709677423</v>
      </c>
      <c r="C18">
        <f>'Full Data Set'!CW18</f>
        <v>71.722222222222229</v>
      </c>
      <c r="D18">
        <f>'Full Data Set'!CX18</f>
        <v>71.227272727272734</v>
      </c>
      <c r="E18">
        <f>'Full Data Set'!CY18</f>
        <v>61.909090909090907</v>
      </c>
      <c r="F18">
        <f>'Full Data Set'!CZ18</f>
        <v>54.625</v>
      </c>
      <c r="G18">
        <f>'Full Data Set'!ER18</f>
        <v>93.451612903225808</v>
      </c>
      <c r="H18">
        <f>'Full Data Set'!ES18</f>
        <v>91.25</v>
      </c>
      <c r="I18">
        <f>'Full Data Set'!ET18</f>
        <v>86.266666666666666</v>
      </c>
      <c r="J18">
        <f>'Full Data Set'!EU18</f>
        <v>82.333333333333329</v>
      </c>
      <c r="K18">
        <f>'Full Data Set'!EV18</f>
        <v>76.375</v>
      </c>
      <c r="M18">
        <v>0</v>
      </c>
    </row>
    <row r="19" spans="2:13" x14ac:dyDescent="0.3">
      <c r="B19">
        <f>'Full Data Set'!CV19</f>
        <v>49.12903225806452</v>
      </c>
      <c r="C19">
        <f>'Full Data Set'!CW19</f>
        <v>23.68888888888889</v>
      </c>
      <c r="D19">
        <f>'Full Data Set'!CX19</f>
        <v>27.652173913043477</v>
      </c>
      <c r="E19">
        <f>'Full Data Set'!CY19</f>
        <v>26.62857142857143</v>
      </c>
      <c r="F19">
        <f>'Full Data Set'!CZ19</f>
        <v>33.111111111111114</v>
      </c>
      <c r="G19">
        <f>'Full Data Set'!ER19</f>
        <v>62.967741935483872</v>
      </c>
      <c r="H19">
        <f>'Full Data Set'!ES19</f>
        <v>31.35</v>
      </c>
      <c r="I19">
        <f>'Full Data Set'!ET19</f>
        <v>36.299999999999997</v>
      </c>
      <c r="J19">
        <f>'Full Data Set'!EU19</f>
        <v>38.882352941176471</v>
      </c>
      <c r="K19">
        <f>'Full Data Set'!EV19</f>
        <v>41.055555555555557</v>
      </c>
      <c r="M19">
        <v>0</v>
      </c>
    </row>
    <row r="20" spans="2:13" x14ac:dyDescent="0.3">
      <c r="B20">
        <f>'Full Data Set'!CV20</f>
        <v>60.814814814814817</v>
      </c>
      <c r="C20">
        <f>'Full Data Set'!CW20</f>
        <v>0</v>
      </c>
      <c r="D20">
        <f>'Full Data Set'!CX20</f>
        <v>22.363636363636363</v>
      </c>
      <c r="E20">
        <f>'Full Data Set'!CY20</f>
        <v>23.90909090909091</v>
      </c>
      <c r="F20">
        <f>'Full Data Set'!CZ20</f>
        <v>26.296296296296298</v>
      </c>
      <c r="G20">
        <f>'Full Data Set'!ER20</f>
        <v>53.064516129032256</v>
      </c>
      <c r="H20">
        <f>'Full Data Set'!ES20</f>
        <v>22.055555555555557</v>
      </c>
      <c r="I20">
        <f>'Full Data Set'!ET20</f>
        <v>28.066666666666666</v>
      </c>
      <c r="J20">
        <f>'Full Data Set'!EU20</f>
        <v>24.4375</v>
      </c>
      <c r="K20">
        <f>'Full Data Set'!EV20</f>
        <v>25.055555555555557</v>
      </c>
      <c r="M20">
        <v>0</v>
      </c>
    </row>
    <row r="21" spans="2:13" x14ac:dyDescent="0.3">
      <c r="B21">
        <f>'Full Data Set'!CV21</f>
        <v>65.387096774193552</v>
      </c>
      <c r="C21">
        <f>'Full Data Set'!CW21</f>
        <v>35.68</v>
      </c>
      <c r="D21">
        <f>'Full Data Set'!CX21</f>
        <v>40.15625</v>
      </c>
      <c r="E21">
        <f>'Full Data Set'!CY21</f>
        <v>38.514285714285712</v>
      </c>
      <c r="F21">
        <f>'Full Data Set'!CZ21</f>
        <v>49.25</v>
      </c>
      <c r="G21">
        <f>'Full Data Set'!ER21</f>
        <v>67.161290322580641</v>
      </c>
      <c r="H21">
        <f>'Full Data Set'!ES21</f>
        <v>36.136363636363633</v>
      </c>
      <c r="I21">
        <f>'Full Data Set'!ET21</f>
        <v>38.954545454545453</v>
      </c>
      <c r="J21">
        <f>'Full Data Set'!EU21</f>
        <v>34.608695652173914</v>
      </c>
      <c r="K21">
        <f>'Full Data Set'!EV21</f>
        <v>30.695652173913043</v>
      </c>
      <c r="M21">
        <v>0</v>
      </c>
    </row>
    <row r="22" spans="2:13" x14ac:dyDescent="0.3">
      <c r="B22">
        <f>'Full Data Set'!CV22</f>
        <v>91.774193548387103</v>
      </c>
      <c r="C22">
        <f>'Full Data Set'!CW22</f>
        <v>78.86363636363636</v>
      </c>
      <c r="D22">
        <f>'Full Data Set'!CX22</f>
        <v>73.909090909090907</v>
      </c>
      <c r="E22">
        <f>'Full Data Set'!CY22</f>
        <v>60.608695652173914</v>
      </c>
      <c r="F22">
        <f>'Full Data Set'!CZ22</f>
        <v>56</v>
      </c>
      <c r="G22">
        <f>'Full Data Set'!ER22</f>
        <v>81.806451612903231</v>
      </c>
      <c r="H22">
        <f>'Full Data Set'!ES22</f>
        <v>53.875</v>
      </c>
      <c r="I22">
        <f>'Full Data Set'!ET22</f>
        <v>53.238095238095241</v>
      </c>
      <c r="J22">
        <f>'Full Data Set'!EU22</f>
        <v>50.533333333333331</v>
      </c>
      <c r="K22">
        <f>'Full Data Set'!EV22</f>
        <v>50.75</v>
      </c>
      <c r="M22">
        <v>0</v>
      </c>
    </row>
    <row r="23" spans="2:13" x14ac:dyDescent="0.3">
      <c r="B23">
        <f>'Full Data Set'!CV23</f>
        <v>76.967741935483872</v>
      </c>
      <c r="C23">
        <f>'Full Data Set'!CW23</f>
        <v>53.295454545454547</v>
      </c>
      <c r="D23">
        <f>'Full Data Set'!CX23</f>
        <v>51.882352941176471</v>
      </c>
      <c r="E23">
        <f>'Full Data Set'!CY23</f>
        <v>44.42307692307692</v>
      </c>
      <c r="F23">
        <f>'Full Data Set'!CZ23</f>
        <v>47.032258064516128</v>
      </c>
      <c r="G23">
        <f>'Full Data Set'!ER23</f>
        <v>78.387096774193552</v>
      </c>
      <c r="H23">
        <f>'Full Data Set'!ES23</f>
        <v>34.882352941176471</v>
      </c>
      <c r="I23">
        <f>'Full Data Set'!ET23</f>
        <v>47.733333333333334</v>
      </c>
      <c r="J23">
        <f>'Full Data Set'!EU23</f>
        <v>46.5</v>
      </c>
      <c r="K23">
        <f>'Full Data Set'!EV23</f>
        <v>43.882352941176471</v>
      </c>
      <c r="M23">
        <v>0</v>
      </c>
    </row>
    <row r="24" spans="2:13" x14ac:dyDescent="0.3">
      <c r="B24">
        <f>'Full Data Set'!CV24</f>
        <v>83.451612903225808</v>
      </c>
      <c r="C24">
        <f>'Full Data Set'!CW24</f>
        <v>56.148148148148145</v>
      </c>
      <c r="D24">
        <f>'Full Data Set'!CX24</f>
        <v>62.269230769230766</v>
      </c>
      <c r="E24">
        <f>'Full Data Set'!CY24</f>
        <v>67.739130434782609</v>
      </c>
      <c r="F24">
        <f>'Full Data Set'!CZ24</f>
        <v>68.095238095238102</v>
      </c>
      <c r="G24">
        <f>'Full Data Set'!ER24</f>
        <v>71.806451612903231</v>
      </c>
      <c r="H24">
        <f>'Full Data Set'!ES24</f>
        <v>70.166666666666671</v>
      </c>
      <c r="I24">
        <f>'Full Data Set'!ET24</f>
        <v>69.733333333333334</v>
      </c>
      <c r="J24">
        <f>'Full Data Set'!EU24</f>
        <v>68.933333333333337</v>
      </c>
      <c r="K24">
        <f>'Full Data Set'!EV24</f>
        <v>70.4375</v>
      </c>
      <c r="M24">
        <v>0</v>
      </c>
    </row>
    <row r="25" spans="2:13" x14ac:dyDescent="0.3">
      <c r="B25">
        <f>'Full Data Set'!CV25</f>
        <v>81.483870967741936</v>
      </c>
      <c r="C25">
        <f>'Full Data Set'!CW25</f>
        <v>37.56818181818182</v>
      </c>
      <c r="D25">
        <f>'Full Data Set'!CX25</f>
        <v>36.238095238095241</v>
      </c>
      <c r="E25">
        <f>'Full Data Set'!CY25</f>
        <v>34.227272727272727</v>
      </c>
      <c r="F25">
        <f>'Full Data Set'!CZ25</f>
        <v>33.473684210526315</v>
      </c>
      <c r="G25">
        <f>'Full Data Set'!ER25</f>
        <v>71.258064516129039</v>
      </c>
      <c r="H25">
        <f>'Full Data Set'!ES25</f>
        <v>45.46153846153846</v>
      </c>
      <c r="I25">
        <f>'Full Data Set'!ET25</f>
        <v>48.8125</v>
      </c>
      <c r="J25">
        <f>'Full Data Set'!EU25</f>
        <v>42.466666666666669</v>
      </c>
      <c r="K25">
        <f>'Full Data Set'!EV25</f>
        <v>42.75</v>
      </c>
      <c r="M25">
        <v>0</v>
      </c>
    </row>
    <row r="26" spans="2:13" x14ac:dyDescent="0.3">
      <c r="B26">
        <f>'Full Data Set'!CV26</f>
        <v>78.935483870967744</v>
      </c>
      <c r="C26">
        <f>'Full Data Set'!CW26</f>
        <v>24.837209302325583</v>
      </c>
      <c r="D26">
        <f>'Full Data Set'!CX26</f>
        <v>47.322580645161288</v>
      </c>
      <c r="E26">
        <f>'Full Data Set'!CY26</f>
        <v>40.333333333333336</v>
      </c>
      <c r="F26">
        <f>'Full Data Set'!CZ26</f>
        <v>36.5</v>
      </c>
      <c r="G26">
        <f>'Full Data Set'!ER26</f>
        <v>79.483870967741936</v>
      </c>
      <c r="H26">
        <f>'Full Data Set'!ES26</f>
        <v>54.5</v>
      </c>
      <c r="I26">
        <f>'Full Data Set'!ET26</f>
        <v>52.94736842105263</v>
      </c>
      <c r="J26">
        <f>'Full Data Set'!EU26</f>
        <v>51.785714285714285</v>
      </c>
      <c r="K26">
        <f>'Full Data Set'!EV26</f>
        <v>49.285714285714285</v>
      </c>
      <c r="M26">
        <v>0</v>
      </c>
    </row>
    <row r="48" spans="1:1" s="4" customFormat="1" x14ac:dyDescent="0.3">
      <c r="A48"/>
    </row>
    <row r="49" spans="2:17" x14ac:dyDescent="0.3">
      <c r="B49" t="s">
        <v>279</v>
      </c>
    </row>
    <row r="51" spans="2:17" ht="23.4" x14ac:dyDescent="0.3">
      <c r="B51" s="5" t="s">
        <v>430</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36887.593000000001</v>
      </c>
      <c r="G55" s="6" t="s">
        <v>291</v>
      </c>
      <c r="H55" s="7">
        <v>4</v>
      </c>
      <c r="I55" s="6" t="s">
        <v>291</v>
      </c>
      <c r="J55" s="7">
        <v>9221.8979999999992</v>
      </c>
      <c r="K55" s="6" t="s">
        <v>291</v>
      </c>
      <c r="L55" s="7">
        <v>111.59099999999999</v>
      </c>
      <c r="M55" s="6" t="s">
        <v>291</v>
      </c>
      <c r="N55" s="7" t="s">
        <v>431</v>
      </c>
      <c r="O55" s="6" t="s">
        <v>291</v>
      </c>
      <c r="P55" s="7">
        <v>0.82899999999999996</v>
      </c>
      <c r="Q55" s="6"/>
    </row>
    <row r="56" spans="2:17" ht="32.4" x14ac:dyDescent="0.3">
      <c r="B56" s="6"/>
      <c r="C56" s="6"/>
      <c r="D56" s="6" t="s">
        <v>293</v>
      </c>
      <c r="E56" s="6"/>
      <c r="F56" s="7">
        <v>36887.593000000001</v>
      </c>
      <c r="G56" s="6"/>
      <c r="H56" s="7">
        <v>1.7969999999999999</v>
      </c>
      <c r="I56" s="6"/>
      <c r="J56" s="7">
        <v>20527.806</v>
      </c>
      <c r="K56" s="6"/>
      <c r="L56" s="7">
        <v>111.59099999999999</v>
      </c>
      <c r="M56" s="6"/>
      <c r="N56" s="7" t="s">
        <v>432</v>
      </c>
      <c r="O56" s="6"/>
      <c r="P56" s="7">
        <v>0.82899999999999996</v>
      </c>
      <c r="Q56" s="6"/>
    </row>
    <row r="57" spans="2:17" x14ac:dyDescent="0.3">
      <c r="B57" s="6" t="s">
        <v>234</v>
      </c>
      <c r="C57" s="6"/>
      <c r="D57" s="6" t="s">
        <v>290</v>
      </c>
      <c r="E57" s="6"/>
      <c r="F57" s="7">
        <v>7602.9160000000002</v>
      </c>
      <c r="G57" s="6"/>
      <c r="H57" s="7">
        <v>92</v>
      </c>
      <c r="I57" s="6"/>
      <c r="J57" s="7">
        <v>82.64</v>
      </c>
      <c r="K57" s="6"/>
      <c r="L57" s="7"/>
      <c r="M57" s="6"/>
      <c r="N57" s="7"/>
      <c r="O57" s="6"/>
      <c r="P57" s="7"/>
      <c r="Q57" s="6"/>
    </row>
    <row r="58" spans="2:17" x14ac:dyDescent="0.3">
      <c r="B58" s="6"/>
      <c r="C58" s="6"/>
      <c r="D58" s="6" t="s">
        <v>293</v>
      </c>
      <c r="E58" s="6"/>
      <c r="F58" s="7">
        <v>7602.9160000000002</v>
      </c>
      <c r="G58" s="6"/>
      <c r="H58" s="7">
        <v>41.33</v>
      </c>
      <c r="I58" s="6"/>
      <c r="J58" s="7">
        <v>183.95599999999999</v>
      </c>
      <c r="K58" s="6"/>
      <c r="L58" s="7"/>
      <c r="M58" s="6"/>
      <c r="N58" s="7"/>
      <c r="O58" s="6"/>
      <c r="P58" s="7"/>
      <c r="Q58" s="6"/>
    </row>
    <row r="59" spans="2:17" x14ac:dyDescent="0.3">
      <c r="B59" s="6" t="s">
        <v>235</v>
      </c>
      <c r="C59" s="6"/>
      <c r="D59" s="6" t="s">
        <v>290</v>
      </c>
      <c r="E59" s="6"/>
      <c r="F59" s="7">
        <v>1875.5920000000001</v>
      </c>
      <c r="G59" s="6"/>
      <c r="H59" s="7">
        <v>1</v>
      </c>
      <c r="I59" s="6"/>
      <c r="J59" s="7">
        <v>1875.5920000000001</v>
      </c>
      <c r="K59" s="6"/>
      <c r="L59" s="7">
        <v>4.4589999999999996</v>
      </c>
      <c r="M59" s="6"/>
      <c r="N59" s="7">
        <v>4.5999999999999999E-2</v>
      </c>
      <c r="O59" s="6"/>
      <c r="P59" s="7">
        <v>0.16200000000000001</v>
      </c>
      <c r="Q59" s="6"/>
    </row>
    <row r="60" spans="2:17" x14ac:dyDescent="0.3">
      <c r="B60" s="6" t="s">
        <v>234</v>
      </c>
      <c r="C60" s="6"/>
      <c r="D60" s="6" t="s">
        <v>290</v>
      </c>
      <c r="E60" s="6"/>
      <c r="F60" s="7">
        <v>9674.5339999999997</v>
      </c>
      <c r="G60" s="6"/>
      <c r="H60" s="7">
        <v>23</v>
      </c>
      <c r="I60" s="6"/>
      <c r="J60" s="7">
        <v>420.63200000000001</v>
      </c>
      <c r="K60" s="6"/>
      <c r="L60" s="7"/>
      <c r="M60" s="6"/>
      <c r="N60" s="7"/>
      <c r="O60" s="6"/>
      <c r="P60" s="7"/>
      <c r="Q60" s="6"/>
    </row>
    <row r="61" spans="2:17" x14ac:dyDescent="0.3">
      <c r="B61" s="6" t="s">
        <v>236</v>
      </c>
      <c r="C61" s="6"/>
      <c r="D61" s="6" t="s">
        <v>290</v>
      </c>
      <c r="E61" s="6"/>
      <c r="F61" s="7">
        <v>248.63200000000001</v>
      </c>
      <c r="G61" s="6" t="s">
        <v>291</v>
      </c>
      <c r="H61" s="7">
        <v>4</v>
      </c>
      <c r="I61" s="6" t="s">
        <v>291</v>
      </c>
      <c r="J61" s="7">
        <v>62.158000000000001</v>
      </c>
      <c r="K61" s="6" t="s">
        <v>291</v>
      </c>
      <c r="L61" s="7">
        <v>1.3169999999999999</v>
      </c>
      <c r="M61" s="6" t="s">
        <v>291</v>
      </c>
      <c r="N61" s="7">
        <v>0.27</v>
      </c>
      <c r="O61" s="6" t="s">
        <v>291</v>
      </c>
      <c r="P61" s="7">
        <v>5.3999999999999999E-2</v>
      </c>
      <c r="Q61" s="6"/>
    </row>
    <row r="62" spans="2:17" x14ac:dyDescent="0.3">
      <c r="B62" s="6"/>
      <c r="C62" s="6"/>
      <c r="D62" s="6" t="s">
        <v>293</v>
      </c>
      <c r="E62" s="6"/>
      <c r="F62" s="7">
        <v>248.63200000000001</v>
      </c>
      <c r="G62" s="6"/>
      <c r="H62" s="7">
        <v>2.3450000000000002</v>
      </c>
      <c r="I62" s="6"/>
      <c r="J62" s="7">
        <v>106.00700000000001</v>
      </c>
      <c r="K62" s="6"/>
      <c r="L62" s="7">
        <v>1.3169999999999999</v>
      </c>
      <c r="M62" s="6"/>
      <c r="N62" s="7">
        <v>0.27800000000000002</v>
      </c>
      <c r="O62" s="6"/>
      <c r="P62" s="7">
        <v>5.3999999999999999E-2</v>
      </c>
      <c r="Q62" s="6"/>
    </row>
    <row r="63" spans="2:17" x14ac:dyDescent="0.3">
      <c r="B63" s="6" t="s">
        <v>234</v>
      </c>
      <c r="C63" s="6"/>
      <c r="D63" s="6" t="s">
        <v>290</v>
      </c>
      <c r="E63" s="6"/>
      <c r="F63" s="7">
        <v>4342.6279999999997</v>
      </c>
      <c r="G63" s="6"/>
      <c r="H63" s="7">
        <v>92</v>
      </c>
      <c r="I63" s="6"/>
      <c r="J63" s="7">
        <v>47.201999999999998</v>
      </c>
      <c r="K63" s="6"/>
      <c r="L63" s="7"/>
      <c r="M63" s="6"/>
      <c r="N63" s="7"/>
      <c r="O63" s="6"/>
      <c r="P63" s="7"/>
      <c r="Q63" s="6"/>
    </row>
    <row r="64" spans="2:17" x14ac:dyDescent="0.3">
      <c r="B64" s="6"/>
      <c r="C64" s="6"/>
      <c r="D64" s="6" t="s">
        <v>293</v>
      </c>
      <c r="E64" s="6"/>
      <c r="F64" s="7">
        <v>4342.6279999999997</v>
      </c>
      <c r="G64" s="6"/>
      <c r="H64" s="7">
        <v>53.945</v>
      </c>
      <c r="I64" s="6"/>
      <c r="J64" s="7">
        <v>80.501000000000005</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57767.156000000003</v>
      </c>
      <c r="E72" s="6"/>
      <c r="F72" s="7">
        <v>23</v>
      </c>
      <c r="G72" s="6"/>
      <c r="H72" s="7">
        <v>2511.6149999999998</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0.03</v>
      </c>
      <c r="E81" s="6"/>
      <c r="F81" s="7">
        <v>75.135999999999996</v>
      </c>
      <c r="G81" s="6"/>
      <c r="H81" s="7">
        <v>9</v>
      </c>
      <c r="I81" s="6"/>
      <c r="J81" s="7" t="s">
        <v>433</v>
      </c>
      <c r="K81" s="6"/>
      <c r="L81" s="7">
        <v>0.44900000000000001</v>
      </c>
      <c r="M81" s="6"/>
      <c r="N81" s="7">
        <v>0.48499999999999999</v>
      </c>
      <c r="O81" s="6"/>
      <c r="P81" s="7">
        <v>0.25</v>
      </c>
      <c r="Q81" s="6"/>
    </row>
    <row r="82" spans="2:17" ht="16.2" x14ac:dyDescent="0.3">
      <c r="B82" s="6" t="s">
        <v>236</v>
      </c>
      <c r="C82" s="6"/>
      <c r="D82" s="7">
        <v>0.122</v>
      </c>
      <c r="E82" s="6"/>
      <c r="F82" s="7">
        <v>45.006999999999998</v>
      </c>
      <c r="G82" s="6"/>
      <c r="H82" s="7">
        <v>9</v>
      </c>
      <c r="I82" s="6"/>
      <c r="J82" s="7" t="s">
        <v>434</v>
      </c>
      <c r="K82" s="6"/>
      <c r="L82" s="7">
        <v>0.58599999999999997</v>
      </c>
      <c r="M82" s="6"/>
      <c r="N82" s="7">
        <v>0.65700000000000003</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16.2" x14ac:dyDescent="0.3">
      <c r="B90" s="6" t="s">
        <v>209</v>
      </c>
      <c r="C90" s="6"/>
      <c r="D90" s="6" t="s">
        <v>390</v>
      </c>
      <c r="E90" s="6"/>
      <c r="F90" s="7">
        <v>32.305</v>
      </c>
      <c r="G90" s="6"/>
      <c r="H90" s="7">
        <v>1.8560000000000001</v>
      </c>
      <c r="I90" s="6"/>
      <c r="J90" s="7">
        <v>17.408999999999999</v>
      </c>
      <c r="K90" s="6"/>
      <c r="L90" s="7" t="s">
        <v>435</v>
      </c>
      <c r="M90" s="6"/>
    </row>
    <row r="91" spans="2:17" ht="16.2" x14ac:dyDescent="0.3">
      <c r="B91" s="6"/>
      <c r="C91" s="6"/>
      <c r="D91" s="6" t="s">
        <v>392</v>
      </c>
      <c r="E91" s="6"/>
      <c r="F91" s="7">
        <v>30.146000000000001</v>
      </c>
      <c r="G91" s="6"/>
      <c r="H91" s="7">
        <v>1.8560000000000001</v>
      </c>
      <c r="I91" s="6"/>
      <c r="J91" s="7">
        <v>16.245999999999999</v>
      </c>
      <c r="K91" s="6"/>
      <c r="L91" s="7" t="s">
        <v>436</v>
      </c>
      <c r="M91" s="6"/>
    </row>
    <row r="92" spans="2:17" ht="16.2" x14ac:dyDescent="0.3">
      <c r="B92" s="6"/>
      <c r="C92" s="6"/>
      <c r="D92" s="6" t="s">
        <v>394</v>
      </c>
      <c r="E92" s="6"/>
      <c r="F92" s="7">
        <v>30.768999999999998</v>
      </c>
      <c r="G92" s="6"/>
      <c r="H92" s="7">
        <v>1.8560000000000001</v>
      </c>
      <c r="I92" s="6"/>
      <c r="J92" s="7">
        <v>16.581</v>
      </c>
      <c r="K92" s="6"/>
      <c r="L92" s="7" t="s">
        <v>437</v>
      </c>
      <c r="M92" s="6"/>
    </row>
    <row r="93" spans="2:17" ht="16.2" x14ac:dyDescent="0.3">
      <c r="B93" s="6"/>
      <c r="C93" s="6"/>
      <c r="D93" s="6" t="s">
        <v>396</v>
      </c>
      <c r="E93" s="6"/>
      <c r="F93" s="7">
        <v>30.539000000000001</v>
      </c>
      <c r="G93" s="6"/>
      <c r="H93" s="7">
        <v>1.8560000000000001</v>
      </c>
      <c r="I93" s="6"/>
      <c r="J93" s="7">
        <v>16.457000000000001</v>
      </c>
      <c r="K93" s="6"/>
      <c r="L93" s="7" t="s">
        <v>438</v>
      </c>
      <c r="M93" s="6"/>
    </row>
    <row r="94" spans="2:17" x14ac:dyDescent="0.3">
      <c r="B94" s="6" t="s">
        <v>390</v>
      </c>
      <c r="C94" s="6"/>
      <c r="D94" s="6" t="s">
        <v>392</v>
      </c>
      <c r="E94" s="6"/>
      <c r="F94" s="7">
        <v>-2.1589999999999998</v>
      </c>
      <c r="G94" s="6"/>
      <c r="H94" s="7">
        <v>1.8560000000000001</v>
      </c>
      <c r="I94" s="6"/>
      <c r="J94" s="7">
        <v>-1.1639999999999999</v>
      </c>
      <c r="K94" s="6"/>
      <c r="L94" s="7">
        <v>1</v>
      </c>
      <c r="M94" s="6"/>
    </row>
    <row r="95" spans="2:17" x14ac:dyDescent="0.3">
      <c r="B95" s="6"/>
      <c r="C95" s="6"/>
      <c r="D95" s="6" t="s">
        <v>394</v>
      </c>
      <c r="E95" s="6"/>
      <c r="F95" s="7">
        <v>-1.536</v>
      </c>
      <c r="G95" s="6"/>
      <c r="H95" s="7">
        <v>1.8560000000000001</v>
      </c>
      <c r="I95" s="6"/>
      <c r="J95" s="7">
        <v>-0.82799999999999996</v>
      </c>
      <c r="K95" s="6"/>
      <c r="L95" s="7">
        <v>1</v>
      </c>
      <c r="M95" s="6"/>
    </row>
    <row r="96" spans="2:17" x14ac:dyDescent="0.3">
      <c r="B96" s="6"/>
      <c r="C96" s="6"/>
      <c r="D96" s="6" t="s">
        <v>396</v>
      </c>
      <c r="E96" s="6"/>
      <c r="F96" s="7">
        <v>-1.766</v>
      </c>
      <c r="G96" s="6"/>
      <c r="H96" s="7">
        <v>1.8560000000000001</v>
      </c>
      <c r="I96" s="6"/>
      <c r="J96" s="7">
        <v>-0.95199999999999996</v>
      </c>
      <c r="K96" s="6"/>
      <c r="L96" s="7">
        <v>1</v>
      </c>
      <c r="M96" s="6"/>
    </row>
    <row r="97" spans="1:13" x14ac:dyDescent="0.3">
      <c r="B97" s="6" t="s">
        <v>392</v>
      </c>
      <c r="C97" s="6"/>
      <c r="D97" s="6" t="s">
        <v>394</v>
      </c>
      <c r="E97" s="6"/>
      <c r="F97" s="7">
        <v>0.623</v>
      </c>
      <c r="G97" s="6"/>
      <c r="H97" s="7">
        <v>1.8560000000000001</v>
      </c>
      <c r="I97" s="6"/>
      <c r="J97" s="7">
        <v>0.33600000000000002</v>
      </c>
      <c r="K97" s="6"/>
      <c r="L97" s="7">
        <v>1</v>
      </c>
      <c r="M97" s="6"/>
    </row>
    <row r="98" spans="1:13" x14ac:dyDescent="0.3">
      <c r="B98" s="6"/>
      <c r="C98" s="6"/>
      <c r="D98" s="6" t="s">
        <v>396</v>
      </c>
      <c r="E98" s="6"/>
      <c r="F98" s="7">
        <v>0.39300000000000002</v>
      </c>
      <c r="G98" s="6"/>
      <c r="H98" s="7">
        <v>1.8560000000000001</v>
      </c>
      <c r="I98" s="6"/>
      <c r="J98" s="7">
        <v>0.21199999999999999</v>
      </c>
      <c r="K98" s="6"/>
      <c r="L98" s="7">
        <v>1</v>
      </c>
      <c r="M98" s="6"/>
    </row>
    <row r="99" spans="1:13" x14ac:dyDescent="0.3">
      <c r="B99" s="6" t="s">
        <v>394</v>
      </c>
      <c r="C99" s="6"/>
      <c r="D99" s="6" t="s">
        <v>396</v>
      </c>
      <c r="E99" s="6"/>
      <c r="F99" s="7">
        <v>-0.23</v>
      </c>
      <c r="G99" s="6"/>
      <c r="H99" s="7">
        <v>1.8560000000000001</v>
      </c>
      <c r="I99" s="6"/>
      <c r="J99" s="7">
        <v>-0.124</v>
      </c>
      <c r="K99" s="6"/>
      <c r="L99" s="7">
        <v>1</v>
      </c>
      <c r="M99" s="6"/>
    </row>
    <row r="100" spans="1:13" ht="15" thickBot="1" x14ac:dyDescent="0.35">
      <c r="B100" s="16"/>
      <c r="C100" s="16"/>
      <c r="D100" s="16"/>
      <c r="E100" s="16"/>
      <c r="F100" s="16"/>
      <c r="G100" s="16"/>
      <c r="H100" s="16"/>
      <c r="I100" s="16"/>
      <c r="J100" s="16"/>
      <c r="K100" s="16"/>
      <c r="L100" s="16"/>
      <c r="M100" s="16"/>
    </row>
    <row r="101" spans="1:13" ht="14.4" customHeight="1" x14ac:dyDescent="0.3">
      <c r="B101" s="17" t="s">
        <v>398</v>
      </c>
      <c r="C101" s="17"/>
      <c r="D101" s="17"/>
      <c r="E101" s="17"/>
      <c r="F101" s="17"/>
      <c r="G101" s="17"/>
      <c r="H101" s="17"/>
      <c r="I101" s="17"/>
      <c r="J101" s="17"/>
      <c r="K101" s="17"/>
      <c r="L101" s="17"/>
      <c r="M101" s="17"/>
    </row>
    <row r="102" spans="1:13" ht="14.4" customHeight="1" x14ac:dyDescent="0.3">
      <c r="B102" s="18" t="s">
        <v>264</v>
      </c>
      <c r="C102" s="18"/>
      <c r="D102" s="18"/>
      <c r="E102" s="18"/>
      <c r="F102" s="18"/>
      <c r="G102" s="18"/>
      <c r="H102" s="18"/>
      <c r="I102" s="18"/>
      <c r="J102" s="18"/>
      <c r="K102" s="18"/>
      <c r="L102" s="18"/>
      <c r="M102" s="18"/>
    </row>
    <row r="104" spans="1:13" ht="15" thickBot="1" x14ac:dyDescent="0.35">
      <c r="B104" s="14" t="s">
        <v>265</v>
      </c>
      <c r="C104" s="14"/>
      <c r="D104" s="14"/>
      <c r="E104" s="14"/>
      <c r="F104" s="14"/>
      <c r="G104" s="14"/>
      <c r="H104" s="14"/>
      <c r="I104" s="14"/>
      <c r="J104" s="14"/>
      <c r="K104" s="14"/>
      <c r="L104" s="14"/>
      <c r="M104" s="14"/>
    </row>
    <row r="105" spans="1:13" ht="15.6" customHeight="1" thickBot="1" x14ac:dyDescent="0.35">
      <c r="B105" s="15"/>
      <c r="C105" s="15"/>
      <c r="D105" s="15"/>
      <c r="E105" s="15"/>
      <c r="F105" s="15" t="s">
        <v>241</v>
      </c>
      <c r="G105" s="15"/>
      <c r="H105" s="15" t="s">
        <v>242</v>
      </c>
      <c r="I105" s="15"/>
      <c r="J105" s="15" t="s">
        <v>243</v>
      </c>
      <c r="K105" s="15"/>
      <c r="L105" s="15" t="s">
        <v>244</v>
      </c>
      <c r="M105" s="15"/>
    </row>
    <row r="106" spans="1:13" x14ac:dyDescent="0.3">
      <c r="B106" s="6" t="s">
        <v>113</v>
      </c>
      <c r="C106" s="6"/>
      <c r="D106" s="6" t="s">
        <v>114</v>
      </c>
      <c r="E106" s="6"/>
      <c r="F106" s="7">
        <v>-5.5910000000000002</v>
      </c>
      <c r="G106" s="6"/>
      <c r="H106" s="7">
        <v>2.6480000000000001</v>
      </c>
      <c r="I106" s="6"/>
      <c r="J106" s="7">
        <v>-2.1120000000000001</v>
      </c>
      <c r="K106" s="6"/>
      <c r="L106" s="7">
        <v>4.5999999999999999E-2</v>
      </c>
      <c r="M106" s="6"/>
    </row>
    <row r="107" spans="1:13" ht="15" thickBot="1" x14ac:dyDescent="0.35">
      <c r="B107" s="16"/>
      <c r="C107" s="16"/>
      <c r="D107" s="16"/>
      <c r="E107" s="16"/>
      <c r="F107" s="16"/>
      <c r="G107" s="16"/>
      <c r="H107" s="16"/>
      <c r="I107" s="16"/>
      <c r="J107" s="16"/>
      <c r="K107" s="16"/>
      <c r="L107" s="16"/>
      <c r="M107" s="16"/>
    </row>
    <row r="108" spans="1:13" ht="14.4" customHeight="1" x14ac:dyDescent="0.3">
      <c r="B108" s="17" t="s">
        <v>439</v>
      </c>
      <c r="C108" s="17"/>
      <c r="D108" s="17"/>
      <c r="E108" s="17"/>
      <c r="F108" s="17"/>
      <c r="G108" s="17"/>
      <c r="H108" s="17"/>
      <c r="I108" s="17"/>
      <c r="J108" s="17"/>
      <c r="K108" s="17"/>
      <c r="L108" s="17"/>
      <c r="M108" s="17"/>
    </row>
    <row r="110" spans="1:13" s="4" customFormat="1" x14ac:dyDescent="0.3">
      <c r="A110"/>
    </row>
    <row r="112" spans="1:13" ht="23.4" x14ac:dyDescent="0.3">
      <c r="B112" s="5" t="s">
        <v>440</v>
      </c>
    </row>
    <row r="114" spans="2:17" ht="15" thickBot="1" x14ac:dyDescent="0.35">
      <c r="B114" s="14" t="s">
        <v>225</v>
      </c>
      <c r="C114" s="14"/>
      <c r="D114" s="14"/>
      <c r="E114" s="14"/>
      <c r="F114" s="14"/>
      <c r="G114" s="14"/>
      <c r="H114" s="14"/>
      <c r="I114" s="14"/>
      <c r="J114" s="14"/>
      <c r="K114" s="14"/>
      <c r="L114" s="14"/>
      <c r="M114" s="14"/>
      <c r="N114" s="14"/>
      <c r="O114" s="14"/>
      <c r="P114" s="14"/>
      <c r="Q114" s="14"/>
    </row>
    <row r="115" spans="2:17" ht="15" thickBot="1" x14ac:dyDescent="0.35">
      <c r="B115" s="15" t="s">
        <v>226</v>
      </c>
      <c r="C115" s="15"/>
      <c r="D115" s="15" t="s">
        <v>289</v>
      </c>
      <c r="E115" s="15"/>
      <c r="F115" s="15" t="s">
        <v>227</v>
      </c>
      <c r="G115" s="15"/>
      <c r="H115" s="15" t="s">
        <v>228</v>
      </c>
      <c r="I115" s="15"/>
      <c r="J115" s="15" t="s">
        <v>229</v>
      </c>
      <c r="K115" s="15"/>
      <c r="L115" s="15" t="s">
        <v>230</v>
      </c>
      <c r="M115" s="15"/>
      <c r="N115" s="15" t="s">
        <v>231</v>
      </c>
      <c r="O115" s="15"/>
      <c r="P115" s="15" t="s">
        <v>232</v>
      </c>
      <c r="Q115" s="15"/>
    </row>
    <row r="116" spans="2:17" ht="32.4" x14ac:dyDescent="0.3">
      <c r="B116" s="6" t="s">
        <v>233</v>
      </c>
      <c r="C116" s="6"/>
      <c r="D116" s="6" t="s">
        <v>290</v>
      </c>
      <c r="E116" s="6"/>
      <c r="F116" s="7">
        <v>33450.108</v>
      </c>
      <c r="G116" s="6" t="s">
        <v>291</v>
      </c>
      <c r="H116" s="7">
        <v>4</v>
      </c>
      <c r="I116" s="6" t="s">
        <v>291</v>
      </c>
      <c r="J116" s="7">
        <v>8362.527</v>
      </c>
      <c r="K116" s="6" t="s">
        <v>291</v>
      </c>
      <c r="L116" s="7">
        <v>125.307</v>
      </c>
      <c r="M116" s="6" t="s">
        <v>291</v>
      </c>
      <c r="N116" s="7" t="s">
        <v>441</v>
      </c>
      <c r="O116" s="6" t="s">
        <v>291</v>
      </c>
      <c r="P116" s="7">
        <v>0.85099999999999998</v>
      </c>
      <c r="Q116" s="6"/>
    </row>
    <row r="117" spans="2:17" ht="32.4" x14ac:dyDescent="0.3">
      <c r="B117" s="6"/>
      <c r="C117" s="6"/>
      <c r="D117" s="6" t="s">
        <v>293</v>
      </c>
      <c r="E117" s="6"/>
      <c r="F117" s="7">
        <v>33450.108</v>
      </c>
      <c r="G117" s="6"/>
      <c r="H117" s="7">
        <v>1.968</v>
      </c>
      <c r="I117" s="6"/>
      <c r="J117" s="7">
        <v>16999.936000000002</v>
      </c>
      <c r="K117" s="6"/>
      <c r="L117" s="7">
        <v>125.307</v>
      </c>
      <c r="M117" s="6"/>
      <c r="N117" s="7" t="s">
        <v>442</v>
      </c>
      <c r="O117" s="6"/>
      <c r="P117" s="7">
        <v>0.85099999999999998</v>
      </c>
      <c r="Q117" s="6"/>
    </row>
    <row r="118" spans="2:17" ht="32.4" x14ac:dyDescent="0.3">
      <c r="B118" s="6" t="s">
        <v>253</v>
      </c>
      <c r="C118" s="6"/>
      <c r="D118" s="6" t="s">
        <v>290</v>
      </c>
      <c r="E118" s="6"/>
      <c r="F118" s="7">
        <v>1730.11</v>
      </c>
      <c r="G118" s="6" t="s">
        <v>291</v>
      </c>
      <c r="H118" s="7">
        <v>4</v>
      </c>
      <c r="I118" s="6" t="s">
        <v>291</v>
      </c>
      <c r="J118" s="7">
        <v>432.52699999999999</v>
      </c>
      <c r="K118" s="6" t="s">
        <v>291</v>
      </c>
      <c r="L118" s="7">
        <v>6.4809999999999999</v>
      </c>
      <c r="M118" s="6" t="s">
        <v>291</v>
      </c>
      <c r="N118" s="7" t="s">
        <v>443</v>
      </c>
      <c r="O118" s="6" t="s">
        <v>291</v>
      </c>
      <c r="P118" s="7">
        <v>0.22800000000000001</v>
      </c>
      <c r="Q118" s="6"/>
    </row>
    <row r="119" spans="2:17" x14ac:dyDescent="0.3">
      <c r="B119" s="6"/>
      <c r="C119" s="6"/>
      <c r="D119" s="6" t="s">
        <v>293</v>
      </c>
      <c r="E119" s="6"/>
      <c r="F119" s="7">
        <v>1730.11</v>
      </c>
      <c r="G119" s="6"/>
      <c r="H119" s="7">
        <v>1.968</v>
      </c>
      <c r="I119" s="6"/>
      <c r="J119" s="7">
        <v>879.27200000000005</v>
      </c>
      <c r="K119" s="6"/>
      <c r="L119" s="7">
        <v>6.4809999999999999</v>
      </c>
      <c r="M119" s="6"/>
      <c r="N119" s="7">
        <v>4.0000000000000001E-3</v>
      </c>
      <c r="O119" s="6"/>
      <c r="P119" s="7">
        <v>0.22800000000000001</v>
      </c>
      <c r="Q119" s="6"/>
    </row>
    <row r="120" spans="2:17" x14ac:dyDescent="0.3">
      <c r="B120" s="6" t="s">
        <v>234</v>
      </c>
      <c r="C120" s="6"/>
      <c r="D120" s="6" t="s">
        <v>290</v>
      </c>
      <c r="E120" s="6"/>
      <c r="F120" s="7">
        <v>5872.8069999999998</v>
      </c>
      <c r="G120" s="6"/>
      <c r="H120" s="7">
        <v>88</v>
      </c>
      <c r="I120" s="6"/>
      <c r="J120" s="7">
        <v>66.736000000000004</v>
      </c>
      <c r="K120" s="6"/>
      <c r="L120" s="7"/>
      <c r="M120" s="6"/>
      <c r="N120" s="7"/>
      <c r="O120" s="6"/>
      <c r="P120" s="7"/>
      <c r="Q120" s="6"/>
    </row>
    <row r="121" spans="2:17" x14ac:dyDescent="0.3">
      <c r="B121" s="6"/>
      <c r="C121" s="6"/>
      <c r="D121" s="6" t="s">
        <v>293</v>
      </c>
      <c r="E121" s="6"/>
      <c r="F121" s="7">
        <v>5872.8069999999998</v>
      </c>
      <c r="G121" s="6"/>
      <c r="H121" s="7">
        <v>43.289000000000001</v>
      </c>
      <c r="I121" s="6"/>
      <c r="J121" s="7">
        <v>135.667</v>
      </c>
      <c r="K121" s="6"/>
      <c r="L121" s="7"/>
      <c r="M121" s="6"/>
      <c r="N121" s="7"/>
      <c r="O121" s="6"/>
      <c r="P121" s="7"/>
      <c r="Q121" s="6"/>
    </row>
    <row r="122" spans="2:17" x14ac:dyDescent="0.3">
      <c r="B122" s="6" t="s">
        <v>235</v>
      </c>
      <c r="C122" s="6"/>
      <c r="D122" s="6" t="s">
        <v>290</v>
      </c>
      <c r="E122" s="6"/>
      <c r="F122" s="7">
        <v>1925.2070000000001</v>
      </c>
      <c r="G122" s="6"/>
      <c r="H122" s="7">
        <v>1</v>
      </c>
      <c r="I122" s="6"/>
      <c r="J122" s="7">
        <v>1925.2070000000001</v>
      </c>
      <c r="K122" s="6"/>
      <c r="L122" s="7">
        <v>4.4009999999999998</v>
      </c>
      <c r="M122" s="6"/>
      <c r="N122" s="7">
        <v>4.8000000000000001E-2</v>
      </c>
      <c r="O122" s="6"/>
      <c r="P122" s="7">
        <v>0.16700000000000001</v>
      </c>
      <c r="Q122" s="6"/>
    </row>
    <row r="123" spans="2:17" ht="28.8" x14ac:dyDescent="0.3">
      <c r="B123" s="6" t="s">
        <v>254</v>
      </c>
      <c r="C123" s="6"/>
      <c r="D123" s="6" t="s">
        <v>290</v>
      </c>
      <c r="E123" s="6"/>
      <c r="F123" s="7">
        <v>49.686</v>
      </c>
      <c r="G123" s="6"/>
      <c r="H123" s="7">
        <v>1</v>
      </c>
      <c r="I123" s="6"/>
      <c r="J123" s="7">
        <v>49.686</v>
      </c>
      <c r="K123" s="6"/>
      <c r="L123" s="7">
        <v>0.114</v>
      </c>
      <c r="M123" s="6"/>
      <c r="N123" s="7">
        <v>0.73899999999999999</v>
      </c>
      <c r="O123" s="6"/>
      <c r="P123" s="7">
        <v>5.0000000000000001E-3</v>
      </c>
      <c r="Q123" s="6"/>
    </row>
    <row r="124" spans="2:17" x14ac:dyDescent="0.3">
      <c r="B124" s="6" t="s">
        <v>234</v>
      </c>
      <c r="C124" s="6"/>
      <c r="D124" s="6" t="s">
        <v>290</v>
      </c>
      <c r="E124" s="6"/>
      <c r="F124" s="7">
        <v>9624.848</v>
      </c>
      <c r="G124" s="6"/>
      <c r="H124" s="7">
        <v>22</v>
      </c>
      <c r="I124" s="6"/>
      <c r="J124" s="7">
        <v>437.49299999999999</v>
      </c>
      <c r="K124" s="6"/>
      <c r="L124" s="7"/>
      <c r="M124" s="6"/>
      <c r="N124" s="7"/>
      <c r="O124" s="6"/>
      <c r="P124" s="7"/>
      <c r="Q124" s="6"/>
    </row>
    <row r="125" spans="2:17" x14ac:dyDescent="0.3">
      <c r="B125" s="6" t="s">
        <v>236</v>
      </c>
      <c r="C125" s="6"/>
      <c r="D125" s="6" t="s">
        <v>290</v>
      </c>
      <c r="E125" s="6"/>
      <c r="F125" s="7">
        <v>252.83</v>
      </c>
      <c r="G125" s="6" t="s">
        <v>291</v>
      </c>
      <c r="H125" s="7">
        <v>4</v>
      </c>
      <c r="I125" s="6" t="s">
        <v>291</v>
      </c>
      <c r="J125" s="7">
        <v>63.207999999999998</v>
      </c>
      <c r="K125" s="6" t="s">
        <v>291</v>
      </c>
      <c r="L125" s="7">
        <v>1.323</v>
      </c>
      <c r="M125" s="6" t="s">
        <v>291</v>
      </c>
      <c r="N125" s="7">
        <v>0.26800000000000002</v>
      </c>
      <c r="O125" s="6" t="s">
        <v>291</v>
      </c>
      <c r="P125" s="7">
        <v>5.7000000000000002E-2</v>
      </c>
      <c r="Q125" s="6"/>
    </row>
    <row r="126" spans="2:17" x14ac:dyDescent="0.3">
      <c r="B126" s="6"/>
      <c r="C126" s="6"/>
      <c r="D126" s="6" t="s">
        <v>293</v>
      </c>
      <c r="E126" s="6"/>
      <c r="F126" s="7">
        <v>252.83</v>
      </c>
      <c r="G126" s="6"/>
      <c r="H126" s="7">
        <v>2.274</v>
      </c>
      <c r="I126" s="6"/>
      <c r="J126" s="7">
        <v>111.163</v>
      </c>
      <c r="K126" s="6"/>
      <c r="L126" s="7">
        <v>1.323</v>
      </c>
      <c r="M126" s="6"/>
      <c r="N126" s="7">
        <v>0.27700000000000002</v>
      </c>
      <c r="O126" s="6"/>
      <c r="P126" s="7">
        <v>5.7000000000000002E-2</v>
      </c>
      <c r="Q126" s="6"/>
    </row>
    <row r="127" spans="2:17" ht="28.8" x14ac:dyDescent="0.3">
      <c r="B127" s="6" t="s">
        <v>255</v>
      </c>
      <c r="C127" s="6"/>
      <c r="D127" s="6" t="s">
        <v>290</v>
      </c>
      <c r="E127" s="6"/>
      <c r="F127" s="7">
        <v>139.76</v>
      </c>
      <c r="G127" s="6" t="s">
        <v>291</v>
      </c>
      <c r="H127" s="7">
        <v>4</v>
      </c>
      <c r="I127" s="6" t="s">
        <v>291</v>
      </c>
      <c r="J127" s="7">
        <v>34.94</v>
      </c>
      <c r="K127" s="6" t="s">
        <v>291</v>
      </c>
      <c r="L127" s="7">
        <v>0.73199999999999998</v>
      </c>
      <c r="M127" s="6" t="s">
        <v>291</v>
      </c>
      <c r="N127" s="7">
        <v>0.57299999999999995</v>
      </c>
      <c r="O127" s="6" t="s">
        <v>291</v>
      </c>
      <c r="P127" s="7">
        <v>3.2000000000000001E-2</v>
      </c>
      <c r="Q127" s="6"/>
    </row>
    <row r="128" spans="2:17" x14ac:dyDescent="0.3">
      <c r="B128" s="6"/>
      <c r="C128" s="6"/>
      <c r="D128" s="6" t="s">
        <v>293</v>
      </c>
      <c r="E128" s="6"/>
      <c r="F128" s="7">
        <v>139.76</v>
      </c>
      <c r="G128" s="6"/>
      <c r="H128" s="7">
        <v>2.274</v>
      </c>
      <c r="I128" s="6"/>
      <c r="J128" s="7">
        <v>61.448999999999998</v>
      </c>
      <c r="K128" s="6"/>
      <c r="L128" s="7">
        <v>0.73199999999999998</v>
      </c>
      <c r="M128" s="6"/>
      <c r="N128" s="7">
        <v>0.503</v>
      </c>
      <c r="O128" s="6"/>
      <c r="P128" s="7">
        <v>3.2000000000000001E-2</v>
      </c>
      <c r="Q128" s="6"/>
    </row>
    <row r="129" spans="2:17" x14ac:dyDescent="0.3">
      <c r="B129" s="6" t="s">
        <v>234</v>
      </c>
      <c r="C129" s="6"/>
      <c r="D129" s="6" t="s">
        <v>290</v>
      </c>
      <c r="E129" s="6"/>
      <c r="F129" s="7">
        <v>4202.8689999999997</v>
      </c>
      <c r="G129" s="6"/>
      <c r="H129" s="7">
        <v>88</v>
      </c>
      <c r="I129" s="6"/>
      <c r="J129" s="7">
        <v>47.76</v>
      </c>
      <c r="K129" s="6"/>
      <c r="L129" s="7"/>
      <c r="M129" s="6"/>
      <c r="N129" s="7"/>
      <c r="O129" s="6"/>
      <c r="P129" s="7"/>
      <c r="Q129" s="6"/>
    </row>
    <row r="130" spans="2:17" x14ac:dyDescent="0.3">
      <c r="B130" s="6"/>
      <c r="C130" s="6"/>
      <c r="D130" s="6" t="s">
        <v>293</v>
      </c>
      <c r="E130" s="6"/>
      <c r="F130" s="7">
        <v>4202.8689999999997</v>
      </c>
      <c r="G130" s="6"/>
      <c r="H130" s="7">
        <v>50.036999999999999</v>
      </c>
      <c r="I130" s="6"/>
      <c r="J130" s="7">
        <v>83.995000000000005</v>
      </c>
      <c r="K130" s="6"/>
      <c r="L130" s="7"/>
      <c r="M130" s="6"/>
      <c r="N130" s="7"/>
      <c r="O130" s="6"/>
      <c r="P130" s="7"/>
      <c r="Q130" s="6"/>
    </row>
    <row r="131" spans="2:17" ht="15" thickBot="1" x14ac:dyDescent="0.35">
      <c r="B131" s="16"/>
      <c r="C131" s="16"/>
      <c r="D131" s="16"/>
      <c r="E131" s="16"/>
      <c r="F131" s="16"/>
      <c r="G131" s="16"/>
      <c r="H131" s="16"/>
      <c r="I131" s="16"/>
      <c r="J131" s="16"/>
      <c r="K131" s="16"/>
      <c r="L131" s="16"/>
      <c r="M131" s="16"/>
      <c r="N131" s="16"/>
      <c r="O131" s="16"/>
      <c r="P131" s="16"/>
      <c r="Q131" s="16"/>
    </row>
    <row r="132" spans="2:17" ht="14.4" customHeight="1" x14ac:dyDescent="0.3">
      <c r="B132" s="17" t="s">
        <v>296</v>
      </c>
      <c r="C132" s="17"/>
      <c r="D132" s="17"/>
      <c r="E132" s="17"/>
      <c r="F132" s="17"/>
      <c r="G132" s="17"/>
      <c r="H132" s="17"/>
      <c r="I132" s="17"/>
      <c r="J132" s="17"/>
      <c r="K132" s="17"/>
      <c r="L132" s="17"/>
      <c r="M132" s="17"/>
      <c r="N132" s="17"/>
      <c r="O132" s="17"/>
      <c r="P132" s="17"/>
      <c r="Q132" s="17"/>
    </row>
    <row r="133" spans="2:17" ht="14.4" customHeight="1" x14ac:dyDescent="0.3">
      <c r="B133" s="18" t="s">
        <v>237</v>
      </c>
      <c r="C133" s="18"/>
      <c r="D133" s="18"/>
      <c r="E133" s="18"/>
      <c r="F133" s="18"/>
      <c r="G133" s="18"/>
      <c r="H133" s="18"/>
      <c r="I133" s="18"/>
      <c r="J133" s="18"/>
      <c r="K133" s="18"/>
      <c r="L133" s="18"/>
      <c r="M133" s="18"/>
      <c r="N133" s="18"/>
      <c r="O133" s="18"/>
      <c r="P133" s="18"/>
      <c r="Q133" s="18"/>
    </row>
    <row r="134" spans="2:17" ht="14.4" customHeight="1" x14ac:dyDescent="0.3">
      <c r="B134" s="19" t="s">
        <v>297</v>
      </c>
      <c r="C134" s="19"/>
      <c r="D134" s="19"/>
      <c r="E134" s="19"/>
      <c r="F134" s="19"/>
      <c r="G134" s="19"/>
      <c r="H134" s="19"/>
      <c r="I134" s="19"/>
      <c r="J134" s="19"/>
      <c r="K134" s="19"/>
      <c r="L134" s="19"/>
      <c r="M134" s="19"/>
      <c r="N134" s="19"/>
      <c r="O134" s="19"/>
      <c r="P134" s="19"/>
      <c r="Q134" s="19"/>
    </row>
    <row r="136" spans="2:17" ht="15" thickBot="1" x14ac:dyDescent="0.35">
      <c r="B136" s="14" t="s">
        <v>238</v>
      </c>
      <c r="C136" s="14"/>
      <c r="D136" s="14"/>
      <c r="E136" s="14"/>
      <c r="F136" s="14"/>
      <c r="G136" s="14"/>
      <c r="H136" s="14"/>
      <c r="I136" s="14"/>
      <c r="J136" s="14"/>
      <c r="K136" s="14"/>
      <c r="L136" s="14"/>
      <c r="M136" s="14"/>
      <c r="N136" s="14"/>
      <c r="O136" s="14"/>
    </row>
    <row r="137" spans="2:17" ht="15" thickBot="1" x14ac:dyDescent="0.35">
      <c r="B137" s="15" t="s">
        <v>226</v>
      </c>
      <c r="C137" s="15"/>
      <c r="D137" s="15" t="s">
        <v>227</v>
      </c>
      <c r="E137" s="15"/>
      <c r="F137" s="15" t="s">
        <v>228</v>
      </c>
      <c r="G137" s="15"/>
      <c r="H137" s="15" t="s">
        <v>229</v>
      </c>
      <c r="I137" s="15"/>
      <c r="J137" s="15" t="s">
        <v>230</v>
      </c>
      <c r="K137" s="15"/>
      <c r="L137" s="15" t="s">
        <v>231</v>
      </c>
      <c r="M137" s="15"/>
      <c r="N137" s="15" t="s">
        <v>232</v>
      </c>
      <c r="O137" s="15"/>
    </row>
    <row r="138" spans="2:17" x14ac:dyDescent="0.3">
      <c r="B138" s="6" t="s">
        <v>1</v>
      </c>
      <c r="C138" s="6"/>
      <c r="D138" s="7">
        <v>13229.028</v>
      </c>
      <c r="E138" s="6"/>
      <c r="F138" s="7">
        <v>1</v>
      </c>
      <c r="G138" s="6"/>
      <c r="H138" s="7">
        <v>13229.028</v>
      </c>
      <c r="I138" s="6"/>
      <c r="J138" s="7">
        <v>6.5350000000000001</v>
      </c>
      <c r="K138" s="6"/>
      <c r="L138" s="7">
        <v>1.7999999999999999E-2</v>
      </c>
      <c r="M138" s="6"/>
      <c r="N138" s="7">
        <v>0.22900000000000001</v>
      </c>
      <c r="O138" s="6"/>
    </row>
    <row r="139" spans="2:17" x14ac:dyDescent="0.3">
      <c r="B139" s="6" t="s">
        <v>234</v>
      </c>
      <c r="C139" s="6"/>
      <c r="D139" s="7">
        <v>44538.129000000001</v>
      </c>
      <c r="E139" s="6"/>
      <c r="F139" s="7">
        <v>22</v>
      </c>
      <c r="G139" s="6"/>
      <c r="H139" s="7">
        <v>2024.46</v>
      </c>
      <c r="I139" s="6"/>
      <c r="J139" s="7"/>
      <c r="K139" s="6"/>
      <c r="L139" s="7"/>
      <c r="M139" s="6"/>
      <c r="N139" s="7"/>
      <c r="O139" s="6"/>
    </row>
    <row r="140" spans="2:17" ht="15" thickBot="1" x14ac:dyDescent="0.35">
      <c r="B140" s="16"/>
      <c r="C140" s="16"/>
      <c r="D140" s="16"/>
      <c r="E140" s="16"/>
      <c r="F140" s="16"/>
      <c r="G140" s="16"/>
      <c r="H140" s="16"/>
      <c r="I140" s="16"/>
      <c r="J140" s="16"/>
      <c r="K140" s="16"/>
      <c r="L140" s="16"/>
      <c r="M140" s="16"/>
      <c r="N140" s="16"/>
      <c r="O140" s="16"/>
    </row>
    <row r="141" spans="2:17" ht="14.4" customHeight="1" x14ac:dyDescent="0.3">
      <c r="B141" s="17" t="s">
        <v>237</v>
      </c>
      <c r="C141" s="17"/>
      <c r="D141" s="17"/>
      <c r="E141" s="17"/>
      <c r="F141" s="17"/>
      <c r="G141" s="17"/>
      <c r="H141" s="17"/>
      <c r="I141" s="17"/>
      <c r="J141" s="17"/>
      <c r="K141" s="17"/>
      <c r="L141" s="17"/>
      <c r="M141" s="17"/>
      <c r="N141" s="17"/>
      <c r="O141" s="17"/>
    </row>
    <row r="144" spans="2:17" ht="18" x14ac:dyDescent="0.3">
      <c r="B144" s="8" t="s">
        <v>298</v>
      </c>
    </row>
    <row r="146" spans="2:17" ht="15" thickBot="1" x14ac:dyDescent="0.35">
      <c r="B146" s="14" t="s">
        <v>299</v>
      </c>
      <c r="C146" s="14"/>
      <c r="D146" s="14"/>
      <c r="E146" s="14"/>
      <c r="F146" s="14"/>
      <c r="G146" s="14"/>
      <c r="H146" s="14"/>
      <c r="I146" s="14"/>
      <c r="J146" s="14"/>
      <c r="K146" s="14"/>
      <c r="L146" s="14"/>
      <c r="M146" s="14"/>
      <c r="N146" s="14"/>
      <c r="O146" s="14"/>
      <c r="P146" s="14"/>
      <c r="Q146" s="14"/>
    </row>
    <row r="147" spans="2:17" ht="15" thickBot="1" x14ac:dyDescent="0.35">
      <c r="B147" s="15"/>
      <c r="C147" s="15"/>
      <c r="D147" s="15" t="s">
        <v>300</v>
      </c>
      <c r="E147" s="15"/>
      <c r="F147" s="15" t="s">
        <v>301</v>
      </c>
      <c r="G147" s="15"/>
      <c r="H147" s="15" t="s">
        <v>228</v>
      </c>
      <c r="I147" s="15"/>
      <c r="J147" s="15" t="s">
        <v>302</v>
      </c>
      <c r="K147" s="15"/>
      <c r="L147" s="15" t="s">
        <v>303</v>
      </c>
      <c r="M147" s="15"/>
      <c r="N147" s="15" t="s">
        <v>304</v>
      </c>
      <c r="O147" s="15"/>
      <c r="P147" s="15" t="s">
        <v>305</v>
      </c>
      <c r="Q147" s="15"/>
    </row>
    <row r="148" spans="2:17" ht="16.2" x14ac:dyDescent="0.3">
      <c r="B148" s="6" t="s">
        <v>233</v>
      </c>
      <c r="C148" s="6"/>
      <c r="D148" s="7">
        <v>3.9E-2</v>
      </c>
      <c r="E148" s="6"/>
      <c r="F148" s="7">
        <v>66.378</v>
      </c>
      <c r="G148" s="6"/>
      <c r="H148" s="7">
        <v>9</v>
      </c>
      <c r="I148" s="6"/>
      <c r="J148" s="7" t="s">
        <v>444</v>
      </c>
      <c r="K148" s="6"/>
      <c r="L148" s="7">
        <v>0.49199999999999999</v>
      </c>
      <c r="M148" s="6"/>
      <c r="N148" s="7">
        <v>0.54</v>
      </c>
      <c r="O148" s="6"/>
      <c r="P148" s="7">
        <v>0.25</v>
      </c>
      <c r="Q148" s="6"/>
    </row>
    <row r="149" spans="2:17" ht="16.2" x14ac:dyDescent="0.3">
      <c r="B149" s="6" t="s">
        <v>236</v>
      </c>
      <c r="C149" s="6"/>
      <c r="D149" s="7">
        <v>0.107</v>
      </c>
      <c r="E149" s="6"/>
      <c r="F149" s="7">
        <v>45.701999999999998</v>
      </c>
      <c r="G149" s="6"/>
      <c r="H149" s="7">
        <v>9</v>
      </c>
      <c r="I149" s="6"/>
      <c r="J149" s="7" t="s">
        <v>445</v>
      </c>
      <c r="K149" s="6"/>
      <c r="L149" s="7">
        <v>0.56899999999999995</v>
      </c>
      <c r="M149" s="6"/>
      <c r="N149" s="7">
        <v>0.63800000000000001</v>
      </c>
      <c r="O149" s="6"/>
      <c r="P149" s="7">
        <v>0.25</v>
      </c>
      <c r="Q149" s="6"/>
    </row>
    <row r="150" spans="2:17" ht="15" thickBot="1" x14ac:dyDescent="0.35">
      <c r="B150" s="16"/>
      <c r="C150" s="16"/>
      <c r="D150" s="16"/>
      <c r="E150" s="16"/>
      <c r="F150" s="16"/>
      <c r="G150" s="16"/>
      <c r="H150" s="16"/>
      <c r="I150" s="16"/>
      <c r="J150" s="16"/>
      <c r="K150" s="16"/>
      <c r="L150" s="16"/>
      <c r="M150" s="16"/>
      <c r="N150" s="16"/>
      <c r="O150" s="16"/>
      <c r="P150" s="16"/>
      <c r="Q150" s="16"/>
    </row>
    <row r="153" spans="2:17" ht="18" x14ac:dyDescent="0.3">
      <c r="B153" s="8" t="s">
        <v>239</v>
      </c>
    </row>
    <row r="155" spans="2:17" ht="15" thickBot="1" x14ac:dyDescent="0.35">
      <c r="B155" s="14" t="s">
        <v>256</v>
      </c>
      <c r="C155" s="14"/>
      <c r="D155" s="14"/>
      <c r="E155" s="14"/>
      <c r="F155" s="14"/>
      <c r="G155" s="14"/>
      <c r="H155" s="14"/>
      <c r="I155" s="14"/>
      <c r="J155" s="14"/>
      <c r="K155" s="14"/>
      <c r="L155" s="14"/>
      <c r="M155" s="14"/>
    </row>
    <row r="156" spans="2:17" ht="15.6" customHeight="1" thickBot="1" x14ac:dyDescent="0.35">
      <c r="B156" s="15"/>
      <c r="C156" s="15"/>
      <c r="D156" s="15"/>
      <c r="E156" s="15"/>
      <c r="F156" s="15" t="s">
        <v>241</v>
      </c>
      <c r="G156" s="15"/>
      <c r="H156" s="15" t="s">
        <v>242</v>
      </c>
      <c r="I156" s="15"/>
      <c r="J156" s="15" t="s">
        <v>243</v>
      </c>
      <c r="K156" s="15"/>
      <c r="L156" s="15" t="s">
        <v>244</v>
      </c>
      <c r="M156" s="15"/>
    </row>
    <row r="157" spans="2:17" ht="16.2" x14ac:dyDescent="0.3">
      <c r="B157" s="6" t="s">
        <v>209</v>
      </c>
      <c r="C157" s="6"/>
      <c r="D157" s="6" t="s">
        <v>390</v>
      </c>
      <c r="E157" s="6"/>
      <c r="F157" s="7">
        <v>31.029</v>
      </c>
      <c r="G157" s="6"/>
      <c r="H157" s="7">
        <v>1.6910000000000001</v>
      </c>
      <c r="I157" s="6"/>
      <c r="J157" s="7">
        <v>18.347000000000001</v>
      </c>
      <c r="K157" s="6"/>
      <c r="L157" s="7" t="s">
        <v>446</v>
      </c>
      <c r="M157" s="6"/>
    </row>
    <row r="158" spans="2:17" ht="16.2" x14ac:dyDescent="0.3">
      <c r="B158" s="6"/>
      <c r="C158" s="6"/>
      <c r="D158" s="6" t="s">
        <v>392</v>
      </c>
      <c r="E158" s="6"/>
      <c r="F158" s="7">
        <v>28.942</v>
      </c>
      <c r="G158" s="6"/>
      <c r="H158" s="7">
        <v>1.6910000000000001</v>
      </c>
      <c r="I158" s="6"/>
      <c r="J158" s="7">
        <v>17.113</v>
      </c>
      <c r="K158" s="6"/>
      <c r="L158" s="7" t="s">
        <v>447</v>
      </c>
      <c r="M158" s="6"/>
    </row>
    <row r="159" spans="2:17" ht="16.2" x14ac:dyDescent="0.3">
      <c r="B159" s="6"/>
      <c r="C159" s="6"/>
      <c r="D159" s="6" t="s">
        <v>394</v>
      </c>
      <c r="E159" s="6"/>
      <c r="F159" s="7">
        <v>29.888000000000002</v>
      </c>
      <c r="G159" s="6"/>
      <c r="H159" s="7">
        <v>1.6910000000000001</v>
      </c>
      <c r="I159" s="6"/>
      <c r="J159" s="7">
        <v>17.672000000000001</v>
      </c>
      <c r="K159" s="6"/>
      <c r="L159" s="7" t="s">
        <v>448</v>
      </c>
      <c r="M159" s="6"/>
    </row>
    <row r="160" spans="2:17" ht="16.2" x14ac:dyDescent="0.3">
      <c r="B160" s="6"/>
      <c r="C160" s="6"/>
      <c r="D160" s="6" t="s">
        <v>396</v>
      </c>
      <c r="E160" s="6"/>
      <c r="F160" s="7">
        <v>29.687000000000001</v>
      </c>
      <c r="G160" s="6"/>
      <c r="H160" s="7">
        <v>1.6910000000000001</v>
      </c>
      <c r="I160" s="6"/>
      <c r="J160" s="7">
        <v>17.553999999999998</v>
      </c>
      <c r="K160" s="6"/>
      <c r="L160" s="7" t="s">
        <v>449</v>
      </c>
      <c r="M160" s="6"/>
    </row>
    <row r="161" spans="2:13" x14ac:dyDescent="0.3">
      <c r="B161" s="6" t="s">
        <v>390</v>
      </c>
      <c r="C161" s="6"/>
      <c r="D161" s="6" t="s">
        <v>392</v>
      </c>
      <c r="E161" s="6"/>
      <c r="F161" s="7">
        <v>-2.0870000000000002</v>
      </c>
      <c r="G161" s="6"/>
      <c r="H161" s="7">
        <v>1.6910000000000001</v>
      </c>
      <c r="I161" s="6"/>
      <c r="J161" s="7">
        <v>-1.234</v>
      </c>
      <c r="K161" s="6"/>
      <c r="L161" s="7">
        <v>1</v>
      </c>
      <c r="M161" s="6"/>
    </row>
    <row r="162" spans="2:13" x14ac:dyDescent="0.3">
      <c r="B162" s="6"/>
      <c r="C162" s="6"/>
      <c r="D162" s="6" t="s">
        <v>394</v>
      </c>
      <c r="E162" s="6"/>
      <c r="F162" s="7">
        <v>-1.141</v>
      </c>
      <c r="G162" s="6"/>
      <c r="H162" s="7">
        <v>1.6910000000000001</v>
      </c>
      <c r="I162" s="6"/>
      <c r="J162" s="7">
        <v>-0.67500000000000004</v>
      </c>
      <c r="K162" s="6"/>
      <c r="L162" s="7">
        <v>1</v>
      </c>
      <c r="M162" s="6"/>
    </row>
    <row r="163" spans="2:13" x14ac:dyDescent="0.3">
      <c r="B163" s="6"/>
      <c r="C163" s="6"/>
      <c r="D163" s="6" t="s">
        <v>396</v>
      </c>
      <c r="E163" s="6"/>
      <c r="F163" s="7">
        <v>-1.3420000000000001</v>
      </c>
      <c r="G163" s="6"/>
      <c r="H163" s="7">
        <v>1.6910000000000001</v>
      </c>
      <c r="I163" s="6"/>
      <c r="J163" s="7">
        <v>-0.79400000000000004</v>
      </c>
      <c r="K163" s="6"/>
      <c r="L163" s="7">
        <v>1</v>
      </c>
      <c r="M163" s="6"/>
    </row>
    <row r="164" spans="2:13" x14ac:dyDescent="0.3">
      <c r="B164" s="6" t="s">
        <v>392</v>
      </c>
      <c r="C164" s="6"/>
      <c r="D164" s="6" t="s">
        <v>394</v>
      </c>
      <c r="E164" s="6"/>
      <c r="F164" s="7">
        <v>0.94499999999999995</v>
      </c>
      <c r="G164" s="6"/>
      <c r="H164" s="7">
        <v>1.6910000000000001</v>
      </c>
      <c r="I164" s="6"/>
      <c r="J164" s="7">
        <v>0.55900000000000005</v>
      </c>
      <c r="K164" s="6"/>
      <c r="L164" s="7">
        <v>1</v>
      </c>
      <c r="M164" s="6"/>
    </row>
    <row r="165" spans="2:13" x14ac:dyDescent="0.3">
      <c r="B165" s="6"/>
      <c r="C165" s="6"/>
      <c r="D165" s="6" t="s">
        <v>396</v>
      </c>
      <c r="E165" s="6"/>
      <c r="F165" s="7">
        <v>0.74399999999999999</v>
      </c>
      <c r="G165" s="6"/>
      <c r="H165" s="7">
        <v>1.6910000000000001</v>
      </c>
      <c r="I165" s="6"/>
      <c r="J165" s="7">
        <v>0.44</v>
      </c>
      <c r="K165" s="6"/>
      <c r="L165" s="7">
        <v>1</v>
      </c>
      <c r="M165" s="6"/>
    </row>
    <row r="166" spans="2:13" x14ac:dyDescent="0.3">
      <c r="B166" s="6" t="s">
        <v>394</v>
      </c>
      <c r="C166" s="6"/>
      <c r="D166" s="6" t="s">
        <v>396</v>
      </c>
      <c r="E166" s="6"/>
      <c r="F166" s="7">
        <v>-0.20100000000000001</v>
      </c>
      <c r="G166" s="6"/>
      <c r="H166" s="7">
        <v>1.6910000000000001</v>
      </c>
      <c r="I166" s="6"/>
      <c r="J166" s="7">
        <v>-0.11899999999999999</v>
      </c>
      <c r="K166" s="6"/>
      <c r="L166" s="7">
        <v>1</v>
      </c>
      <c r="M166" s="6"/>
    </row>
    <row r="167" spans="2:13" ht="15" thickBot="1" x14ac:dyDescent="0.35">
      <c r="B167" s="16"/>
      <c r="C167" s="16"/>
      <c r="D167" s="16"/>
      <c r="E167" s="16"/>
      <c r="F167" s="16"/>
      <c r="G167" s="16"/>
      <c r="H167" s="16"/>
      <c r="I167" s="16"/>
      <c r="J167" s="16"/>
      <c r="K167" s="16"/>
      <c r="L167" s="16"/>
      <c r="M167" s="16"/>
    </row>
    <row r="168" spans="2:13" ht="14.4" customHeight="1" x14ac:dyDescent="0.3">
      <c r="B168" s="17" t="s">
        <v>398</v>
      </c>
      <c r="C168" s="17"/>
      <c r="D168" s="17"/>
      <c r="E168" s="17"/>
      <c r="F168" s="17"/>
      <c r="G168" s="17"/>
      <c r="H168" s="17"/>
      <c r="I168" s="17"/>
      <c r="J168" s="17"/>
      <c r="K168" s="17"/>
      <c r="L168" s="17"/>
      <c r="M168" s="17"/>
    </row>
    <row r="169" spans="2:13" ht="14.4" customHeight="1" x14ac:dyDescent="0.3">
      <c r="B169" s="18" t="s">
        <v>257</v>
      </c>
      <c r="C169" s="18"/>
      <c r="D169" s="18"/>
      <c r="E169" s="18"/>
      <c r="F169" s="18"/>
      <c r="G169" s="18"/>
      <c r="H169" s="18"/>
      <c r="I169" s="18"/>
      <c r="J169" s="18"/>
      <c r="K169" s="18"/>
      <c r="L169" s="18"/>
      <c r="M169" s="18"/>
    </row>
    <row r="171" spans="2:13" ht="15" thickBot="1" x14ac:dyDescent="0.35">
      <c r="B171" s="14" t="s">
        <v>265</v>
      </c>
      <c r="C171" s="14"/>
      <c r="D171" s="14"/>
      <c r="E171" s="14"/>
      <c r="F171" s="14"/>
      <c r="G171" s="14"/>
      <c r="H171" s="14"/>
      <c r="I171" s="14"/>
      <c r="J171" s="14"/>
      <c r="K171" s="14"/>
      <c r="L171" s="14"/>
      <c r="M171" s="14"/>
    </row>
    <row r="172" spans="2:13" ht="15.6" customHeight="1" thickBot="1" x14ac:dyDescent="0.35">
      <c r="B172" s="15"/>
      <c r="C172" s="15"/>
      <c r="D172" s="15"/>
      <c r="E172" s="15"/>
      <c r="F172" s="15" t="s">
        <v>241</v>
      </c>
      <c r="G172" s="15"/>
      <c r="H172" s="15" t="s">
        <v>242</v>
      </c>
      <c r="I172" s="15"/>
      <c r="J172" s="15" t="s">
        <v>243</v>
      </c>
      <c r="K172" s="15"/>
      <c r="L172" s="15" t="s">
        <v>244</v>
      </c>
      <c r="M172" s="15"/>
    </row>
    <row r="173" spans="2:13" x14ac:dyDescent="0.3">
      <c r="B173" s="6" t="s">
        <v>113</v>
      </c>
      <c r="C173" s="6"/>
      <c r="D173" s="6" t="s">
        <v>114</v>
      </c>
      <c r="E173" s="6"/>
      <c r="F173" s="7">
        <v>-5.7450000000000001</v>
      </c>
      <c r="G173" s="6"/>
      <c r="H173" s="7">
        <v>2.7389999999999999</v>
      </c>
      <c r="I173" s="6"/>
      <c r="J173" s="7">
        <v>-2.0979999999999999</v>
      </c>
      <c r="K173" s="6"/>
      <c r="L173" s="7">
        <v>4.8000000000000001E-2</v>
      </c>
      <c r="M173" s="6"/>
    </row>
    <row r="174" spans="2:13" ht="15" thickBot="1" x14ac:dyDescent="0.35">
      <c r="B174" s="16"/>
      <c r="C174" s="16"/>
      <c r="D174" s="16"/>
      <c r="E174" s="16"/>
      <c r="F174" s="16"/>
      <c r="G174" s="16"/>
      <c r="H174" s="16"/>
      <c r="I174" s="16"/>
      <c r="J174" s="16"/>
      <c r="K174" s="16"/>
      <c r="L174" s="16"/>
      <c r="M174" s="16"/>
    </row>
    <row r="175" spans="2:13" ht="14.4" customHeight="1" x14ac:dyDescent="0.3">
      <c r="B175" s="17" t="s">
        <v>266</v>
      </c>
      <c r="C175" s="17"/>
      <c r="D175" s="17"/>
      <c r="E175" s="17"/>
      <c r="F175" s="17"/>
      <c r="G175" s="17"/>
      <c r="H175" s="17"/>
      <c r="I175" s="17"/>
      <c r="J175" s="17"/>
      <c r="K175" s="17"/>
      <c r="L175" s="17"/>
      <c r="M175" s="17"/>
    </row>
    <row r="177" spans="2:13" ht="15" thickBot="1" x14ac:dyDescent="0.35">
      <c r="B177" s="14" t="s">
        <v>258</v>
      </c>
      <c r="C177" s="14"/>
      <c r="D177" s="14"/>
      <c r="E177" s="14"/>
      <c r="F177" s="14"/>
      <c r="G177" s="14"/>
      <c r="H177" s="14"/>
      <c r="I177" s="14"/>
      <c r="J177" s="14"/>
      <c r="K177" s="14"/>
      <c r="L177" s="14"/>
      <c r="M177" s="14"/>
    </row>
    <row r="178" spans="2:13" ht="15.6" customHeight="1" thickBot="1" x14ac:dyDescent="0.35">
      <c r="B178" s="15"/>
      <c r="C178" s="15"/>
      <c r="D178" s="15"/>
      <c r="E178" s="15"/>
      <c r="F178" s="15" t="s">
        <v>241</v>
      </c>
      <c r="G178" s="15"/>
      <c r="H178" s="15" t="s">
        <v>242</v>
      </c>
      <c r="I178" s="15"/>
      <c r="J178" s="15" t="s">
        <v>243</v>
      </c>
      <c r="K178" s="15"/>
      <c r="L178" s="15" t="s">
        <v>244</v>
      </c>
      <c r="M178" s="15"/>
    </row>
    <row r="179" spans="2:13" x14ac:dyDescent="0.3">
      <c r="B179" s="6" t="s">
        <v>408</v>
      </c>
      <c r="C179" s="6"/>
      <c r="D179" s="6" t="s">
        <v>409</v>
      </c>
      <c r="E179" s="6"/>
      <c r="F179" s="7">
        <v>4.9470000000000001</v>
      </c>
      <c r="G179" s="6"/>
      <c r="H179" s="7">
        <v>6.2670000000000003</v>
      </c>
      <c r="I179" s="6"/>
      <c r="J179" s="7">
        <v>0.78900000000000003</v>
      </c>
      <c r="K179" s="6"/>
      <c r="L179" s="7">
        <v>1</v>
      </c>
      <c r="M179" s="6"/>
    </row>
    <row r="180" spans="2:13" ht="16.2" x14ac:dyDescent="0.3">
      <c r="B180" s="6"/>
      <c r="C180" s="6"/>
      <c r="D180" s="6" t="s">
        <v>410</v>
      </c>
      <c r="E180" s="6"/>
      <c r="F180" s="7">
        <v>23.373000000000001</v>
      </c>
      <c r="G180" s="6"/>
      <c r="H180" s="7">
        <v>2.5830000000000002</v>
      </c>
      <c r="I180" s="6"/>
      <c r="J180" s="7">
        <v>9.0470000000000006</v>
      </c>
      <c r="K180" s="6"/>
      <c r="L180" s="7" t="s">
        <v>450</v>
      </c>
      <c r="M180" s="6"/>
    </row>
    <row r="181" spans="2:13" ht="16.2" x14ac:dyDescent="0.3">
      <c r="B181" s="6"/>
      <c r="C181" s="6"/>
      <c r="D181" s="6" t="s">
        <v>412</v>
      </c>
      <c r="E181" s="6"/>
      <c r="F181" s="7">
        <v>43.631999999999998</v>
      </c>
      <c r="G181" s="6"/>
      <c r="H181" s="7">
        <v>6.2670000000000003</v>
      </c>
      <c r="I181" s="6"/>
      <c r="J181" s="7">
        <v>6.9619999999999997</v>
      </c>
      <c r="K181" s="6"/>
      <c r="L181" s="7" t="s">
        <v>451</v>
      </c>
      <c r="M181" s="6"/>
    </row>
    <row r="182" spans="2:13" ht="16.2" x14ac:dyDescent="0.3">
      <c r="B182" s="6"/>
      <c r="C182" s="6"/>
      <c r="D182" s="6" t="s">
        <v>414</v>
      </c>
      <c r="E182" s="6"/>
      <c r="F182" s="7">
        <v>21.72</v>
      </c>
      <c r="G182" s="6"/>
      <c r="H182" s="7">
        <v>2.5830000000000002</v>
      </c>
      <c r="I182" s="6"/>
      <c r="J182" s="7">
        <v>8.4079999999999995</v>
      </c>
      <c r="K182" s="6"/>
      <c r="L182" s="7" t="s">
        <v>452</v>
      </c>
      <c r="M182" s="6"/>
    </row>
    <row r="183" spans="2:13" ht="16.2" x14ac:dyDescent="0.3">
      <c r="B183" s="6"/>
      <c r="C183" s="6"/>
      <c r="D183" s="6" t="s">
        <v>416</v>
      </c>
      <c r="E183" s="6"/>
      <c r="F183" s="7">
        <v>41.110999999999997</v>
      </c>
      <c r="G183" s="6"/>
      <c r="H183" s="7">
        <v>6.2670000000000003</v>
      </c>
      <c r="I183" s="6"/>
      <c r="J183" s="7">
        <v>6.5590000000000002</v>
      </c>
      <c r="K183" s="6"/>
      <c r="L183" s="7" t="s">
        <v>453</v>
      </c>
      <c r="M183" s="6"/>
    </row>
    <row r="184" spans="2:13" ht="16.2" x14ac:dyDescent="0.3">
      <c r="B184" s="6"/>
      <c r="C184" s="6"/>
      <c r="D184" s="6" t="s">
        <v>418</v>
      </c>
      <c r="E184" s="6"/>
      <c r="F184" s="7">
        <v>24.6</v>
      </c>
      <c r="G184" s="6"/>
      <c r="H184" s="7">
        <v>2.5830000000000002</v>
      </c>
      <c r="I184" s="6"/>
      <c r="J184" s="7">
        <v>9.5220000000000002</v>
      </c>
      <c r="K184" s="6"/>
      <c r="L184" s="7" t="s">
        <v>454</v>
      </c>
      <c r="M184" s="6"/>
    </row>
    <row r="185" spans="2:13" ht="16.2" x14ac:dyDescent="0.3">
      <c r="B185" s="6"/>
      <c r="C185" s="6"/>
      <c r="D185" s="6" t="s">
        <v>420</v>
      </c>
      <c r="E185" s="6"/>
      <c r="F185" s="7">
        <v>40.122999999999998</v>
      </c>
      <c r="G185" s="6"/>
      <c r="H185" s="7">
        <v>6.2670000000000003</v>
      </c>
      <c r="I185" s="6"/>
      <c r="J185" s="7">
        <v>6.4020000000000001</v>
      </c>
      <c r="K185" s="6"/>
      <c r="L185" s="7" t="s">
        <v>455</v>
      </c>
      <c r="M185" s="6"/>
    </row>
    <row r="186" spans="2:13" ht="16.2" x14ac:dyDescent="0.3">
      <c r="B186" s="6"/>
      <c r="C186" s="6"/>
      <c r="D186" s="6" t="s">
        <v>422</v>
      </c>
      <c r="E186" s="6"/>
      <c r="F186" s="7">
        <v>24.573</v>
      </c>
      <c r="G186" s="6"/>
      <c r="H186" s="7">
        <v>2.5830000000000002</v>
      </c>
      <c r="I186" s="6"/>
      <c r="J186" s="7">
        <v>9.5120000000000005</v>
      </c>
      <c r="K186" s="6"/>
      <c r="L186" s="7" t="s">
        <v>456</v>
      </c>
      <c r="M186" s="6"/>
    </row>
    <row r="187" spans="2:13" ht="16.2" x14ac:dyDescent="0.3">
      <c r="B187" s="6"/>
      <c r="C187" s="6"/>
      <c r="D187" s="6" t="s">
        <v>424</v>
      </c>
      <c r="E187" s="6"/>
      <c r="F187" s="7">
        <v>39.747999999999998</v>
      </c>
      <c r="G187" s="6"/>
      <c r="H187" s="7">
        <v>6.2670000000000003</v>
      </c>
      <c r="I187" s="6"/>
      <c r="J187" s="7">
        <v>6.3419999999999996</v>
      </c>
      <c r="K187" s="6"/>
      <c r="L187" s="7" t="s">
        <v>457</v>
      </c>
      <c r="M187" s="6"/>
    </row>
    <row r="188" spans="2:13" x14ac:dyDescent="0.3">
      <c r="B188" s="6" t="s">
        <v>409</v>
      </c>
      <c r="C188" s="6"/>
      <c r="D188" s="6" t="s">
        <v>410</v>
      </c>
      <c r="E188" s="6"/>
      <c r="F188" s="7">
        <v>18.425000000000001</v>
      </c>
      <c r="G188" s="6"/>
      <c r="H188" s="7">
        <v>6.2670000000000003</v>
      </c>
      <c r="I188" s="6"/>
      <c r="J188" s="7">
        <v>2.94</v>
      </c>
      <c r="K188" s="6"/>
      <c r="L188" s="7">
        <v>0.29299999999999998</v>
      </c>
      <c r="M188" s="6"/>
    </row>
    <row r="189" spans="2:13" ht="16.2" x14ac:dyDescent="0.3">
      <c r="B189" s="6"/>
      <c r="C189" s="6"/>
      <c r="D189" s="6" t="s">
        <v>412</v>
      </c>
      <c r="E189" s="6"/>
      <c r="F189" s="7">
        <v>38.685000000000002</v>
      </c>
      <c r="G189" s="6"/>
      <c r="H189" s="7">
        <v>2.1829999999999998</v>
      </c>
      <c r="I189" s="6"/>
      <c r="J189" s="7">
        <v>17.718</v>
      </c>
      <c r="K189" s="6"/>
      <c r="L189" s="7" t="s">
        <v>458</v>
      </c>
      <c r="M189" s="6"/>
    </row>
    <row r="190" spans="2:13" x14ac:dyDescent="0.3">
      <c r="B190" s="6"/>
      <c r="C190" s="6"/>
      <c r="D190" s="6" t="s">
        <v>414</v>
      </c>
      <c r="E190" s="6"/>
      <c r="F190" s="7">
        <v>16.773</v>
      </c>
      <c r="G190" s="6"/>
      <c r="H190" s="7">
        <v>6.2670000000000003</v>
      </c>
      <c r="I190" s="6"/>
      <c r="J190" s="7">
        <v>2.6760000000000002</v>
      </c>
      <c r="K190" s="6"/>
      <c r="L190" s="7">
        <v>0.55300000000000005</v>
      </c>
      <c r="M190" s="6"/>
    </row>
    <row r="191" spans="2:13" ht="16.2" x14ac:dyDescent="0.3">
      <c r="B191" s="6"/>
      <c r="C191" s="6"/>
      <c r="D191" s="6" t="s">
        <v>416</v>
      </c>
      <c r="E191" s="6"/>
      <c r="F191" s="7">
        <v>36.164000000000001</v>
      </c>
      <c r="G191" s="6"/>
      <c r="H191" s="7">
        <v>2.1829999999999998</v>
      </c>
      <c r="I191" s="6"/>
      <c r="J191" s="7">
        <v>16.564</v>
      </c>
      <c r="K191" s="6"/>
      <c r="L191" s="7" t="s">
        <v>459</v>
      </c>
      <c r="M191" s="6"/>
    </row>
    <row r="192" spans="2:13" x14ac:dyDescent="0.3">
      <c r="B192" s="6"/>
      <c r="C192" s="6"/>
      <c r="D192" s="6" t="s">
        <v>418</v>
      </c>
      <c r="E192" s="6"/>
      <c r="F192" s="7">
        <v>19.652000000000001</v>
      </c>
      <c r="G192" s="6"/>
      <c r="H192" s="7">
        <v>6.2670000000000003</v>
      </c>
      <c r="I192" s="6"/>
      <c r="J192" s="7">
        <v>3.1360000000000001</v>
      </c>
      <c r="K192" s="6"/>
      <c r="L192" s="7">
        <v>0.18</v>
      </c>
      <c r="M192" s="6"/>
    </row>
    <row r="193" spans="2:13" ht="16.2" x14ac:dyDescent="0.3">
      <c r="B193" s="6"/>
      <c r="C193" s="6"/>
      <c r="D193" s="6" t="s">
        <v>420</v>
      </c>
      <c r="E193" s="6"/>
      <c r="F193" s="7">
        <v>35.174999999999997</v>
      </c>
      <c r="G193" s="6"/>
      <c r="H193" s="7">
        <v>2.1829999999999998</v>
      </c>
      <c r="I193" s="6"/>
      <c r="J193" s="7">
        <v>16.111000000000001</v>
      </c>
      <c r="K193" s="6"/>
      <c r="L193" s="7" t="s">
        <v>460</v>
      </c>
      <c r="M193" s="6"/>
    </row>
    <row r="194" spans="2:13" x14ac:dyDescent="0.3">
      <c r="B194" s="6"/>
      <c r="C194" s="6"/>
      <c r="D194" s="6" t="s">
        <v>422</v>
      </c>
      <c r="E194" s="6"/>
      <c r="F194" s="7">
        <v>19.625</v>
      </c>
      <c r="G194" s="6"/>
      <c r="H194" s="7">
        <v>6.2670000000000003</v>
      </c>
      <c r="I194" s="6"/>
      <c r="J194" s="7">
        <v>3.1309999999999998</v>
      </c>
      <c r="K194" s="6"/>
      <c r="L194" s="7">
        <v>0.182</v>
      </c>
      <c r="M194" s="6"/>
    </row>
    <row r="195" spans="2:13" ht="16.2" x14ac:dyDescent="0.3">
      <c r="B195" s="6"/>
      <c r="C195" s="6"/>
      <c r="D195" s="6" t="s">
        <v>424</v>
      </c>
      <c r="E195" s="6"/>
      <c r="F195" s="7">
        <v>34.799999999999997</v>
      </c>
      <c r="G195" s="6"/>
      <c r="H195" s="7">
        <v>2.1829999999999998</v>
      </c>
      <c r="I195" s="6"/>
      <c r="J195" s="7">
        <v>15.939</v>
      </c>
      <c r="K195" s="6"/>
      <c r="L195" s="7" t="s">
        <v>461</v>
      </c>
      <c r="M195" s="6"/>
    </row>
    <row r="196" spans="2:13" x14ac:dyDescent="0.3">
      <c r="B196" s="6" t="s">
        <v>410</v>
      </c>
      <c r="C196" s="6"/>
      <c r="D196" s="6" t="s">
        <v>412</v>
      </c>
      <c r="E196" s="6"/>
      <c r="F196" s="7">
        <v>20.260000000000002</v>
      </c>
      <c r="G196" s="6"/>
      <c r="H196" s="7">
        <v>6.2670000000000003</v>
      </c>
      <c r="I196" s="6"/>
      <c r="J196" s="7">
        <v>3.2330000000000001</v>
      </c>
      <c r="K196" s="6"/>
      <c r="L196" s="7">
        <v>0.14099999999999999</v>
      </c>
      <c r="M196" s="6"/>
    </row>
    <row r="197" spans="2:13" x14ac:dyDescent="0.3">
      <c r="B197" s="6"/>
      <c r="C197" s="6"/>
      <c r="D197" s="6" t="s">
        <v>414</v>
      </c>
      <c r="E197" s="6"/>
      <c r="F197" s="7">
        <v>-1.653</v>
      </c>
      <c r="G197" s="6"/>
      <c r="H197" s="7">
        <v>2.5830000000000002</v>
      </c>
      <c r="I197" s="6"/>
      <c r="J197" s="7">
        <v>-0.64</v>
      </c>
      <c r="K197" s="6"/>
      <c r="L197" s="7">
        <v>1</v>
      </c>
      <c r="M197" s="6"/>
    </row>
    <row r="198" spans="2:13" x14ac:dyDescent="0.3">
      <c r="B198" s="6"/>
      <c r="C198" s="6"/>
      <c r="D198" s="6" t="s">
        <v>416</v>
      </c>
      <c r="E198" s="6"/>
      <c r="F198" s="7">
        <v>17.739000000000001</v>
      </c>
      <c r="G198" s="6"/>
      <c r="H198" s="7">
        <v>6.2670000000000003</v>
      </c>
      <c r="I198" s="6"/>
      <c r="J198" s="7">
        <v>2.83</v>
      </c>
      <c r="K198" s="6"/>
      <c r="L198" s="7">
        <v>0.38200000000000001</v>
      </c>
      <c r="M198" s="6"/>
    </row>
    <row r="199" spans="2:13" x14ac:dyDescent="0.3">
      <c r="B199" s="6"/>
      <c r="C199" s="6"/>
      <c r="D199" s="6" t="s">
        <v>418</v>
      </c>
      <c r="E199" s="6"/>
      <c r="F199" s="7">
        <v>1.2270000000000001</v>
      </c>
      <c r="G199" s="6"/>
      <c r="H199" s="7">
        <v>2.5830000000000002</v>
      </c>
      <c r="I199" s="6"/>
      <c r="J199" s="7">
        <v>0.47499999999999998</v>
      </c>
      <c r="K199" s="6"/>
      <c r="L199" s="7">
        <v>1</v>
      </c>
      <c r="M199" s="6"/>
    </row>
    <row r="200" spans="2:13" x14ac:dyDescent="0.3">
      <c r="B200" s="6"/>
      <c r="C200" s="6"/>
      <c r="D200" s="6" t="s">
        <v>420</v>
      </c>
      <c r="E200" s="6"/>
      <c r="F200" s="7">
        <v>16.75</v>
      </c>
      <c r="G200" s="6"/>
      <c r="H200" s="7">
        <v>6.2670000000000003</v>
      </c>
      <c r="I200" s="6"/>
      <c r="J200" s="7">
        <v>2.673</v>
      </c>
      <c r="K200" s="6"/>
      <c r="L200" s="7">
        <v>0.55800000000000005</v>
      </c>
      <c r="M200" s="6"/>
    </row>
    <row r="201" spans="2:13" x14ac:dyDescent="0.3">
      <c r="B201" s="6"/>
      <c r="C201" s="6"/>
      <c r="D201" s="6" t="s">
        <v>422</v>
      </c>
      <c r="E201" s="6"/>
      <c r="F201" s="7">
        <v>1.2</v>
      </c>
      <c r="G201" s="6"/>
      <c r="H201" s="7">
        <v>2.5830000000000002</v>
      </c>
      <c r="I201" s="6"/>
      <c r="J201" s="7">
        <v>0.46500000000000002</v>
      </c>
      <c r="K201" s="6"/>
      <c r="L201" s="7">
        <v>1</v>
      </c>
      <c r="M201" s="6"/>
    </row>
    <row r="202" spans="2:13" x14ac:dyDescent="0.3">
      <c r="B202" s="6"/>
      <c r="C202" s="6"/>
      <c r="D202" s="6" t="s">
        <v>424</v>
      </c>
      <c r="E202" s="6"/>
      <c r="F202" s="7">
        <v>16.375</v>
      </c>
      <c r="G202" s="6"/>
      <c r="H202" s="7">
        <v>6.2670000000000003</v>
      </c>
      <c r="I202" s="6"/>
      <c r="J202" s="7">
        <v>2.613</v>
      </c>
      <c r="K202" s="6"/>
      <c r="L202" s="7">
        <v>0.64200000000000002</v>
      </c>
      <c r="M202" s="6"/>
    </row>
    <row r="203" spans="2:13" x14ac:dyDescent="0.3">
      <c r="B203" s="6" t="s">
        <v>412</v>
      </c>
      <c r="C203" s="6"/>
      <c r="D203" s="6" t="s">
        <v>414</v>
      </c>
      <c r="E203" s="6"/>
      <c r="F203" s="7">
        <v>-21.911999999999999</v>
      </c>
      <c r="G203" s="6"/>
      <c r="H203" s="7">
        <v>6.2670000000000003</v>
      </c>
      <c r="I203" s="6"/>
      <c r="J203" s="7">
        <v>-3.496</v>
      </c>
      <c r="K203" s="6"/>
      <c r="L203" s="7">
        <v>7.0999999999999994E-2</v>
      </c>
      <c r="M203" s="6"/>
    </row>
    <row r="204" spans="2:13" x14ac:dyDescent="0.3">
      <c r="B204" s="6"/>
      <c r="C204" s="6"/>
      <c r="D204" s="6" t="s">
        <v>416</v>
      </c>
      <c r="E204" s="6"/>
      <c r="F204" s="7">
        <v>-2.5209999999999999</v>
      </c>
      <c r="G204" s="6"/>
      <c r="H204" s="7">
        <v>2.1829999999999998</v>
      </c>
      <c r="I204" s="6"/>
      <c r="J204" s="7">
        <v>-1.155</v>
      </c>
      <c r="K204" s="6"/>
      <c r="L204" s="7">
        <v>1</v>
      </c>
      <c r="M204" s="6"/>
    </row>
    <row r="205" spans="2:13" x14ac:dyDescent="0.3">
      <c r="B205" s="6"/>
      <c r="C205" s="6"/>
      <c r="D205" s="6" t="s">
        <v>418</v>
      </c>
      <c r="E205" s="6"/>
      <c r="F205" s="7">
        <v>-19.033000000000001</v>
      </c>
      <c r="G205" s="6"/>
      <c r="H205" s="7">
        <v>6.2670000000000003</v>
      </c>
      <c r="I205" s="6"/>
      <c r="J205" s="7">
        <v>-3.0369999999999999</v>
      </c>
      <c r="K205" s="6"/>
      <c r="L205" s="7">
        <v>0.23</v>
      </c>
      <c r="M205" s="6"/>
    </row>
    <row r="206" spans="2:13" x14ac:dyDescent="0.3">
      <c r="B206" s="6"/>
      <c r="C206" s="6"/>
      <c r="D206" s="6" t="s">
        <v>420</v>
      </c>
      <c r="E206" s="6"/>
      <c r="F206" s="7">
        <v>-3.51</v>
      </c>
      <c r="G206" s="6"/>
      <c r="H206" s="7">
        <v>2.1829999999999998</v>
      </c>
      <c r="I206" s="6"/>
      <c r="J206" s="7">
        <v>-1.6080000000000001</v>
      </c>
      <c r="K206" s="6"/>
      <c r="L206" s="7">
        <v>1</v>
      </c>
      <c r="M206" s="6"/>
    </row>
    <row r="207" spans="2:13" x14ac:dyDescent="0.3">
      <c r="B207" s="6"/>
      <c r="C207" s="6"/>
      <c r="D207" s="6" t="s">
        <v>422</v>
      </c>
      <c r="E207" s="6"/>
      <c r="F207" s="7">
        <v>-19.059999999999999</v>
      </c>
      <c r="G207" s="6"/>
      <c r="H207" s="7">
        <v>6.2670000000000003</v>
      </c>
      <c r="I207" s="6"/>
      <c r="J207" s="7">
        <v>-3.0409999999999999</v>
      </c>
      <c r="K207" s="6"/>
      <c r="L207" s="7">
        <v>0.22800000000000001</v>
      </c>
      <c r="M207" s="6"/>
    </row>
    <row r="208" spans="2:13" x14ac:dyDescent="0.3">
      <c r="B208" s="6"/>
      <c r="C208" s="6"/>
      <c r="D208" s="6" t="s">
        <v>424</v>
      </c>
      <c r="E208" s="6"/>
      <c r="F208" s="7">
        <v>-3.8849999999999998</v>
      </c>
      <c r="G208" s="6"/>
      <c r="H208" s="7">
        <v>2.1829999999999998</v>
      </c>
      <c r="I208" s="6"/>
      <c r="J208" s="7">
        <v>-1.7789999999999999</v>
      </c>
      <c r="K208" s="6"/>
      <c r="L208" s="7">
        <v>1</v>
      </c>
      <c r="M208" s="6"/>
    </row>
    <row r="209" spans="2:13" x14ac:dyDescent="0.3">
      <c r="B209" s="6" t="s">
        <v>414</v>
      </c>
      <c r="C209" s="6"/>
      <c r="D209" s="6" t="s">
        <v>416</v>
      </c>
      <c r="E209" s="6"/>
      <c r="F209" s="7">
        <v>19.390999999999998</v>
      </c>
      <c r="G209" s="6"/>
      <c r="H209" s="7">
        <v>6.2670000000000003</v>
      </c>
      <c r="I209" s="6"/>
      <c r="J209" s="7">
        <v>3.0939999999999999</v>
      </c>
      <c r="K209" s="6"/>
      <c r="L209" s="7">
        <v>0.2</v>
      </c>
      <c r="M209" s="6"/>
    </row>
    <row r="210" spans="2:13" x14ac:dyDescent="0.3">
      <c r="B210" s="6"/>
      <c r="C210" s="6"/>
      <c r="D210" s="6" t="s">
        <v>418</v>
      </c>
      <c r="E210" s="6"/>
      <c r="F210" s="7">
        <v>2.88</v>
      </c>
      <c r="G210" s="6"/>
      <c r="H210" s="7">
        <v>2.5830000000000002</v>
      </c>
      <c r="I210" s="6"/>
      <c r="J210" s="7">
        <v>1.115</v>
      </c>
      <c r="K210" s="6"/>
      <c r="L210" s="7">
        <v>1</v>
      </c>
      <c r="M210" s="6"/>
    </row>
    <row r="211" spans="2:13" x14ac:dyDescent="0.3">
      <c r="B211" s="6"/>
      <c r="C211" s="6"/>
      <c r="D211" s="6" t="s">
        <v>420</v>
      </c>
      <c r="E211" s="6"/>
      <c r="F211" s="7">
        <v>18.402999999999999</v>
      </c>
      <c r="G211" s="6"/>
      <c r="H211" s="7">
        <v>6.2670000000000003</v>
      </c>
      <c r="I211" s="6"/>
      <c r="J211" s="7">
        <v>2.9359999999999999</v>
      </c>
      <c r="K211" s="6"/>
      <c r="L211" s="7">
        <v>0.29499999999999998</v>
      </c>
      <c r="M211" s="6"/>
    </row>
    <row r="212" spans="2:13" x14ac:dyDescent="0.3">
      <c r="B212" s="6"/>
      <c r="C212" s="6"/>
      <c r="D212" s="6" t="s">
        <v>422</v>
      </c>
      <c r="E212" s="6"/>
      <c r="F212" s="7">
        <v>2.8530000000000002</v>
      </c>
      <c r="G212" s="6"/>
      <c r="H212" s="7">
        <v>2.5830000000000002</v>
      </c>
      <c r="I212" s="6"/>
      <c r="J212" s="7">
        <v>1.1040000000000001</v>
      </c>
      <c r="K212" s="6"/>
      <c r="L212" s="7">
        <v>1</v>
      </c>
      <c r="M212" s="6"/>
    </row>
    <row r="213" spans="2:13" x14ac:dyDescent="0.3">
      <c r="B213" s="6"/>
      <c r="C213" s="6"/>
      <c r="D213" s="6" t="s">
        <v>424</v>
      </c>
      <c r="E213" s="6"/>
      <c r="F213" s="7">
        <v>18.027999999999999</v>
      </c>
      <c r="G213" s="6"/>
      <c r="H213" s="7">
        <v>6.2670000000000003</v>
      </c>
      <c r="I213" s="6"/>
      <c r="J213" s="7">
        <v>2.8759999999999999</v>
      </c>
      <c r="K213" s="6"/>
      <c r="L213" s="7">
        <v>0.34200000000000003</v>
      </c>
      <c r="M213" s="6"/>
    </row>
    <row r="214" spans="2:13" x14ac:dyDescent="0.3">
      <c r="B214" s="6" t="s">
        <v>416</v>
      </c>
      <c r="C214" s="6"/>
      <c r="D214" s="6" t="s">
        <v>418</v>
      </c>
      <c r="E214" s="6"/>
      <c r="F214" s="7">
        <v>-16.512</v>
      </c>
      <c r="G214" s="6"/>
      <c r="H214" s="7">
        <v>6.2670000000000003</v>
      </c>
      <c r="I214" s="6"/>
      <c r="J214" s="7">
        <v>-2.6349999999999998</v>
      </c>
      <c r="K214" s="6"/>
      <c r="L214" s="7">
        <v>0.61</v>
      </c>
      <c r="M214" s="6"/>
    </row>
    <row r="215" spans="2:13" x14ac:dyDescent="0.3">
      <c r="B215" s="6"/>
      <c r="C215" s="6"/>
      <c r="D215" s="6" t="s">
        <v>420</v>
      </c>
      <c r="E215" s="6"/>
      <c r="F215" s="7">
        <v>-0.98899999999999999</v>
      </c>
      <c r="G215" s="6"/>
      <c r="H215" s="7">
        <v>2.1829999999999998</v>
      </c>
      <c r="I215" s="6"/>
      <c r="J215" s="7">
        <v>-0.45300000000000001</v>
      </c>
      <c r="K215" s="6"/>
      <c r="L215" s="7">
        <v>1</v>
      </c>
      <c r="M215" s="6"/>
    </row>
    <row r="216" spans="2:13" x14ac:dyDescent="0.3">
      <c r="B216" s="6"/>
      <c r="C216" s="6"/>
      <c r="D216" s="6" t="s">
        <v>422</v>
      </c>
      <c r="E216" s="6"/>
      <c r="F216" s="7">
        <v>-16.539000000000001</v>
      </c>
      <c r="G216" s="6"/>
      <c r="H216" s="7">
        <v>6.2670000000000003</v>
      </c>
      <c r="I216" s="6"/>
      <c r="J216" s="7">
        <v>-2.6389999999999998</v>
      </c>
      <c r="K216" s="6"/>
      <c r="L216" s="7">
        <v>0.60399999999999998</v>
      </c>
      <c r="M216" s="6"/>
    </row>
    <row r="217" spans="2:13" x14ac:dyDescent="0.3">
      <c r="B217" s="6"/>
      <c r="C217" s="6"/>
      <c r="D217" s="6" t="s">
        <v>424</v>
      </c>
      <c r="E217" s="6"/>
      <c r="F217" s="7">
        <v>-1.3640000000000001</v>
      </c>
      <c r="G217" s="6"/>
      <c r="H217" s="7">
        <v>2.1829999999999998</v>
      </c>
      <c r="I217" s="6"/>
      <c r="J217" s="7">
        <v>-0.625</v>
      </c>
      <c r="K217" s="6"/>
      <c r="L217" s="7">
        <v>1</v>
      </c>
      <c r="M217" s="6"/>
    </row>
    <row r="218" spans="2:13" x14ac:dyDescent="0.3">
      <c r="B218" s="6" t="s">
        <v>418</v>
      </c>
      <c r="C218" s="6"/>
      <c r="D218" s="6" t="s">
        <v>420</v>
      </c>
      <c r="E218" s="6"/>
      <c r="F218" s="7">
        <v>15.523</v>
      </c>
      <c r="G218" s="6"/>
      <c r="H218" s="7">
        <v>6.2670000000000003</v>
      </c>
      <c r="I218" s="6"/>
      <c r="J218" s="7">
        <v>2.4769999999999999</v>
      </c>
      <c r="K218" s="6"/>
      <c r="L218" s="7">
        <v>0.88</v>
      </c>
      <c r="M218" s="6"/>
    </row>
    <row r="219" spans="2:13" x14ac:dyDescent="0.3">
      <c r="B219" s="6"/>
      <c r="C219" s="6"/>
      <c r="D219" s="6" t="s">
        <v>422</v>
      </c>
      <c r="E219" s="6"/>
      <c r="F219" s="7">
        <v>-2.7E-2</v>
      </c>
      <c r="G219" s="6"/>
      <c r="H219" s="7">
        <v>2.5830000000000002</v>
      </c>
      <c r="I219" s="6"/>
      <c r="J219" s="7">
        <v>-0.01</v>
      </c>
      <c r="K219" s="6"/>
      <c r="L219" s="7">
        <v>1</v>
      </c>
      <c r="M219" s="6"/>
    </row>
    <row r="220" spans="2:13" x14ac:dyDescent="0.3">
      <c r="B220" s="6"/>
      <c r="C220" s="6"/>
      <c r="D220" s="6" t="s">
        <v>424</v>
      </c>
      <c r="E220" s="6"/>
      <c r="F220" s="7">
        <v>15.148</v>
      </c>
      <c r="G220" s="6"/>
      <c r="H220" s="7">
        <v>6.2670000000000003</v>
      </c>
      <c r="I220" s="6"/>
      <c r="J220" s="7">
        <v>2.4169999999999998</v>
      </c>
      <c r="K220" s="6"/>
      <c r="L220" s="7">
        <v>1</v>
      </c>
      <c r="M220" s="6"/>
    </row>
    <row r="221" spans="2:13" x14ac:dyDescent="0.3">
      <c r="B221" s="6" t="s">
        <v>420</v>
      </c>
      <c r="C221" s="6"/>
      <c r="D221" s="6" t="s">
        <v>422</v>
      </c>
      <c r="E221" s="6"/>
      <c r="F221" s="7">
        <v>-15.55</v>
      </c>
      <c r="G221" s="6"/>
      <c r="H221" s="7">
        <v>6.2670000000000003</v>
      </c>
      <c r="I221" s="6"/>
      <c r="J221" s="7">
        <v>-2.4809999999999999</v>
      </c>
      <c r="K221" s="6"/>
      <c r="L221" s="7">
        <v>0.871</v>
      </c>
      <c r="M221" s="6"/>
    </row>
    <row r="222" spans="2:13" x14ac:dyDescent="0.3">
      <c r="B222" s="6"/>
      <c r="C222" s="6"/>
      <c r="D222" s="6" t="s">
        <v>424</v>
      </c>
      <c r="E222" s="6"/>
      <c r="F222" s="7">
        <v>-0.375</v>
      </c>
      <c r="G222" s="6"/>
      <c r="H222" s="7">
        <v>2.1829999999999998</v>
      </c>
      <c r="I222" s="6"/>
      <c r="J222" s="7">
        <v>-0.17199999999999999</v>
      </c>
      <c r="K222" s="6"/>
      <c r="L222" s="7">
        <v>1</v>
      </c>
      <c r="M222" s="6"/>
    </row>
    <row r="223" spans="2:13" x14ac:dyDescent="0.3">
      <c r="B223" s="6" t="s">
        <v>422</v>
      </c>
      <c r="C223" s="6"/>
      <c r="D223" s="6" t="s">
        <v>424</v>
      </c>
      <c r="E223" s="6"/>
      <c r="F223" s="7">
        <v>15.175000000000001</v>
      </c>
      <c r="G223" s="6"/>
      <c r="H223" s="7">
        <v>6.2670000000000003</v>
      </c>
      <c r="I223" s="6"/>
      <c r="J223" s="7">
        <v>2.4209999999999998</v>
      </c>
      <c r="K223" s="6"/>
      <c r="L223" s="7">
        <v>0.998</v>
      </c>
      <c r="M223" s="6"/>
    </row>
    <row r="224" spans="2:13" ht="15" thickBot="1" x14ac:dyDescent="0.35">
      <c r="B224" s="16"/>
      <c r="C224" s="16"/>
      <c r="D224" s="16"/>
      <c r="E224" s="16"/>
      <c r="F224" s="16"/>
      <c r="G224" s="16"/>
      <c r="H224" s="16"/>
      <c r="I224" s="16"/>
      <c r="J224" s="16"/>
      <c r="K224" s="16"/>
      <c r="L224" s="16"/>
      <c r="M224" s="16"/>
    </row>
    <row r="225" spans="2:13" ht="14.4" customHeight="1" x14ac:dyDescent="0.3">
      <c r="B225" s="17" t="s">
        <v>330</v>
      </c>
      <c r="C225" s="17"/>
      <c r="D225" s="17"/>
      <c r="E225" s="17"/>
      <c r="F225" s="17"/>
      <c r="G225" s="17"/>
      <c r="H225" s="17"/>
      <c r="I225" s="17"/>
      <c r="J225" s="17"/>
      <c r="K225" s="17"/>
      <c r="L225" s="17"/>
      <c r="M225" s="17"/>
    </row>
    <row r="226" spans="2:13" ht="14.4" customHeight="1" x14ac:dyDescent="0.3">
      <c r="B226" s="18" t="s">
        <v>264</v>
      </c>
      <c r="C226" s="18"/>
      <c r="D226" s="18"/>
      <c r="E226" s="18"/>
      <c r="F226" s="18"/>
      <c r="G226" s="18"/>
      <c r="H226" s="18"/>
      <c r="I226" s="18"/>
      <c r="J226" s="18"/>
      <c r="K226" s="18"/>
      <c r="L226" s="18"/>
      <c r="M226" s="18"/>
    </row>
  </sheetData>
  <mergeCells count="113">
    <mergeCell ref="B224:M224"/>
    <mergeCell ref="B225:M225"/>
    <mergeCell ref="B226:M226"/>
    <mergeCell ref="B174:M174"/>
    <mergeCell ref="B175:M175"/>
    <mergeCell ref="B177:M177"/>
    <mergeCell ref="B178:C178"/>
    <mergeCell ref="D178:E178"/>
    <mergeCell ref="F178:G178"/>
    <mergeCell ref="H178:I178"/>
    <mergeCell ref="J178:K178"/>
    <mergeCell ref="L178:M178"/>
    <mergeCell ref="B168:M168"/>
    <mergeCell ref="B169:M169"/>
    <mergeCell ref="B171:M171"/>
    <mergeCell ref="B172:C172"/>
    <mergeCell ref="D172:E172"/>
    <mergeCell ref="F172:G172"/>
    <mergeCell ref="H172:I172"/>
    <mergeCell ref="J172:K172"/>
    <mergeCell ref="L172:M172"/>
    <mergeCell ref="B150:Q150"/>
    <mergeCell ref="B155:M155"/>
    <mergeCell ref="B156:C156"/>
    <mergeCell ref="D156:E156"/>
    <mergeCell ref="F156:G156"/>
    <mergeCell ref="H156:I156"/>
    <mergeCell ref="J156:K156"/>
    <mergeCell ref="L156:M156"/>
    <mergeCell ref="B167:M167"/>
    <mergeCell ref="N137:O137"/>
    <mergeCell ref="B140:O140"/>
    <mergeCell ref="B141:O141"/>
    <mergeCell ref="B146:Q146"/>
    <mergeCell ref="B147:C147"/>
    <mergeCell ref="D147:E147"/>
    <mergeCell ref="F147:G147"/>
    <mergeCell ref="H147:I147"/>
    <mergeCell ref="J147:K147"/>
    <mergeCell ref="L147:M147"/>
    <mergeCell ref="B137:C137"/>
    <mergeCell ref="D137:E137"/>
    <mergeCell ref="F137:G137"/>
    <mergeCell ref="H137:I137"/>
    <mergeCell ref="J137:K137"/>
    <mergeCell ref="L137:M137"/>
    <mergeCell ref="N147:O147"/>
    <mergeCell ref="P147:Q147"/>
    <mergeCell ref="P115:Q115"/>
    <mergeCell ref="B131:Q131"/>
    <mergeCell ref="B132:Q132"/>
    <mergeCell ref="B133:Q133"/>
    <mergeCell ref="B134:Q134"/>
    <mergeCell ref="B136:O136"/>
    <mergeCell ref="B107:M107"/>
    <mergeCell ref="B108:M108"/>
    <mergeCell ref="B114:Q114"/>
    <mergeCell ref="B115:C115"/>
    <mergeCell ref="D115:E115"/>
    <mergeCell ref="F115:G115"/>
    <mergeCell ref="H115:I115"/>
    <mergeCell ref="J115:K115"/>
    <mergeCell ref="L115:M115"/>
    <mergeCell ref="N115:O115"/>
    <mergeCell ref="B101:M101"/>
    <mergeCell ref="B102:M102"/>
    <mergeCell ref="B104:M104"/>
    <mergeCell ref="B105:C105"/>
    <mergeCell ref="D105:E105"/>
    <mergeCell ref="F105:G105"/>
    <mergeCell ref="H105:I105"/>
    <mergeCell ref="J105:K105"/>
    <mergeCell ref="L105:M105"/>
    <mergeCell ref="B83:Q83"/>
    <mergeCell ref="B88:M88"/>
    <mergeCell ref="B89:C89"/>
    <mergeCell ref="D89:E89"/>
    <mergeCell ref="F89:G89"/>
    <mergeCell ref="H89:I89"/>
    <mergeCell ref="J89:K89"/>
    <mergeCell ref="L89:M89"/>
    <mergeCell ref="B100:M100"/>
    <mergeCell ref="B73:M73"/>
    <mergeCell ref="B74:M74"/>
    <mergeCell ref="B79:Q79"/>
    <mergeCell ref="B80:C80"/>
    <mergeCell ref="D80:E80"/>
    <mergeCell ref="F80:G80"/>
    <mergeCell ref="H80:I80"/>
    <mergeCell ref="J80:K80"/>
    <mergeCell ref="L80:M80"/>
    <mergeCell ref="N80:O80"/>
    <mergeCell ref="P80:Q80"/>
    <mergeCell ref="B65:Q65"/>
    <mergeCell ref="B66:Q66"/>
    <mergeCell ref="B67:Q67"/>
    <mergeCell ref="B68:Q68"/>
    <mergeCell ref="B70:M70"/>
    <mergeCell ref="B71:C71"/>
    <mergeCell ref="D71:E71"/>
    <mergeCell ref="F71:G71"/>
    <mergeCell ref="H71:I71"/>
    <mergeCell ref="J71:K71"/>
    <mergeCell ref="L71:M71"/>
    <mergeCell ref="B53:Q53"/>
    <mergeCell ref="B54:C54"/>
    <mergeCell ref="D54:E54"/>
    <mergeCell ref="F54:G54"/>
    <mergeCell ref="H54:I54"/>
    <mergeCell ref="J54:K54"/>
    <mergeCell ref="L54:M54"/>
    <mergeCell ref="N54:O54"/>
    <mergeCell ref="P54:Q54"/>
  </mergeCells>
  <hyperlinks>
    <hyperlink ref="A5" location="List_of_links" display="Links" xr:uid="{7301D10C-794A-400B-9900-3F0D2DF5A77B}"/>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6685-339A-4C06-8024-C1EFC2F9E900}">
  <dimension ref="A1:AM163"/>
  <sheetViews>
    <sheetView zoomScaleNormal="100" workbookViewId="0">
      <pane xSplit="1" topLeftCell="B1" activePane="topRight" state="frozen"/>
      <selection pane="topRight" activeCell="A5" sqref="A5"/>
    </sheetView>
  </sheetViews>
  <sheetFormatPr defaultRowHeight="14.4" x14ac:dyDescent="0.3"/>
  <cols>
    <col min="1" max="1" width="23.7773437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604</v>
      </c>
      <c r="B1" t="str">
        <f>'Full Data Set'!DN1</f>
        <v>FCR TH Final 10s Base BFR</v>
      </c>
      <c r="C1" t="str">
        <f>'Full Data Set'!DO1</f>
        <v>FCR TH Final 10s Set1 BFR</v>
      </c>
      <c r="D1" t="str">
        <f>'Full Data Set'!DP1</f>
        <v>FCR TH Final 10s Set2 BFR</v>
      </c>
      <c r="E1" t="str">
        <f>'Full Data Set'!DQ1</f>
        <v>FCR TH Final 10s Set3 BFR</v>
      </c>
      <c r="F1" t="str">
        <f>'Full Data Set'!DR1</f>
        <v>FCR TH Final 10s Set4 BFR</v>
      </c>
      <c r="G1" t="str">
        <f>'Full Data Set'!FJ1</f>
        <v>FCR TH Final 10s Base TRE</v>
      </c>
      <c r="H1" t="str">
        <f>'Full Data Set'!FK1</f>
        <v>FCR TH Final 10s Set1 TRE</v>
      </c>
      <c r="I1" t="str">
        <f>'Full Data Set'!FL1</f>
        <v>FCR TH Final 10s Set2 TRE</v>
      </c>
      <c r="J1" t="str">
        <f>'Full Data Set'!FM1</f>
        <v>FCR TH Final 10s Set3 TRE</v>
      </c>
      <c r="K1" t="str">
        <f>'Full Data Set'!FN1</f>
        <v>FCR TH Final 10s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Set'!DN2</f>
        <v>12.68</v>
      </c>
      <c r="C2">
        <f>'Full Data Set'!DO2</f>
        <v>12.768333333333331</v>
      </c>
      <c r="D2">
        <f>'Full Data Set'!DP2</f>
        <v>12.663333333333334</v>
      </c>
      <c r="E2">
        <f>'Full Data Set'!DQ2</f>
        <v>12.693333333333333</v>
      </c>
      <c r="F2">
        <f>'Full Data Set'!DR2</f>
        <v>12.63</v>
      </c>
      <c r="G2">
        <f>'Full Data Set'!FJ2</f>
        <v>11.49</v>
      </c>
      <c r="H2">
        <f>'Full Data Set'!FK2</f>
        <v>11.923333333333332</v>
      </c>
      <c r="I2">
        <f>'Full Data Set'!FL2</f>
        <v>11.87</v>
      </c>
      <c r="J2">
        <f>'Full Data Set'!FM2</f>
        <v>12.116666666666667</v>
      </c>
      <c r="K2">
        <f>'Full Data Set'!FN2</f>
        <v>12.07</v>
      </c>
      <c r="M2">
        <v>1</v>
      </c>
      <c r="O2">
        <f>'Graph x axis'!G2</f>
        <v>10</v>
      </c>
      <c r="P2">
        <f>'Graph x axis'!H2</f>
        <v>-1.5</v>
      </c>
      <c r="R2" t="str">
        <f>O1</f>
        <v>Base</v>
      </c>
      <c r="S2">
        <f>O2+P2</f>
        <v>8.5</v>
      </c>
      <c r="T2">
        <f>AVERAGE(G2:G26)</f>
        <v>12.573680555555557</v>
      </c>
      <c r="U2">
        <f>_xlfn.STDEV.S(G2:G26)</f>
        <v>0.44470040372600744</v>
      </c>
      <c r="V2">
        <f>O2+P4</f>
        <v>11.5</v>
      </c>
      <c r="W2">
        <f>AVERAGE(B2:B26)</f>
        <v>12.645933333333332</v>
      </c>
      <c r="X2">
        <f>_xlfn.STDEV.S(B2:B26)</f>
        <v>0.49123429199276136</v>
      </c>
      <c r="Z2">
        <f>'Graph x axis'!E2</f>
        <v>-0.5</v>
      </c>
      <c r="AB2">
        <f>O2+Z$2+P$2</f>
        <v>8</v>
      </c>
      <c r="AC2">
        <f>AVERAGE(G2:G15)</f>
        <v>12.662857142857144</v>
      </c>
      <c r="AD2">
        <f>_xlfn.STDEV.S(G2:G15)</f>
        <v>0.50316580187431648</v>
      </c>
      <c r="AE2">
        <f>O2+Z4+P2</f>
        <v>9</v>
      </c>
      <c r="AF2">
        <f>AVERAGE(G16:G26)</f>
        <v>12.448833333333331</v>
      </c>
      <c r="AG2">
        <f>_xlfn.STDEV.S(G16:G26)</f>
        <v>0.33165508075799582</v>
      </c>
      <c r="AH2">
        <f>O2+Z2+P4</f>
        <v>11</v>
      </c>
      <c r="AI2">
        <f>AVERAGE(B2:B15)</f>
        <v>12.798214285714284</v>
      </c>
      <c r="AJ2">
        <f>_xlfn.STDEV.S(B2:B15)</f>
        <v>0.51146240150795874</v>
      </c>
      <c r="AK2">
        <f>O2+Z4+P4</f>
        <v>12</v>
      </c>
      <c r="AL2">
        <f>AVERAGE(B16:B26)</f>
        <v>12.452121212121215</v>
      </c>
      <c r="AM2">
        <f>_xlfn.STDEV.S(B16:B26)</f>
        <v>0.40655879095777764</v>
      </c>
    </row>
    <row r="3" spans="1:39" x14ac:dyDescent="0.3">
      <c r="B3">
        <f>'Full Data Set'!DN3</f>
        <v>12.705</v>
      </c>
      <c r="C3">
        <f>'Full Data Set'!DO3</f>
        <v>12.808333333333335</v>
      </c>
      <c r="D3">
        <f>'Full Data Set'!DP3</f>
        <v>12.906666666666668</v>
      </c>
      <c r="E3">
        <f>'Full Data Set'!DQ3</f>
        <v>12.901666666666666</v>
      </c>
      <c r="F3">
        <f>'Full Data Set'!DR3</f>
        <v>12.871666666666668</v>
      </c>
      <c r="G3">
        <f>'Full Data Set'!FJ3</f>
        <v>12.659999999999998</v>
      </c>
      <c r="H3">
        <f>'Full Data Set'!FK3</f>
        <v>12.873333333333333</v>
      </c>
      <c r="I3">
        <f>'Full Data Set'!FL3</f>
        <v>12.825000000000001</v>
      </c>
      <c r="J3">
        <f>'Full Data Set'!FM3</f>
        <v>12.844999999999999</v>
      </c>
      <c r="K3">
        <f>'Full Data Set'!FN3</f>
        <v>12.896666666666667</v>
      </c>
      <c r="M3">
        <v>1</v>
      </c>
      <c r="O3" t="str">
        <f>'Graph x axis'!G3</f>
        <v>Set 1</v>
      </c>
      <c r="P3" t="str">
        <f>'Graph x axis'!H3</f>
        <v>BFR</v>
      </c>
      <c r="R3" t="str">
        <f>O3</f>
        <v>Set 1</v>
      </c>
      <c r="S3">
        <f>O4+P2</f>
        <v>28.5</v>
      </c>
      <c r="T3">
        <f>AVERAGE(H2:H26)</f>
        <v>12.751681159420288</v>
      </c>
      <c r="U3">
        <f>_xlfn.STDEV.S(H2:H26)</f>
        <v>0.45126869952873128</v>
      </c>
      <c r="V3">
        <f>O4+P4</f>
        <v>31.5</v>
      </c>
      <c r="W3">
        <f>AVERAGE(C2:C26)</f>
        <v>12.796440000000002</v>
      </c>
      <c r="X3">
        <f>_xlfn.STDEV.S(C2:C26)</f>
        <v>0.44432719342261146</v>
      </c>
      <c r="Z3" t="str">
        <f>'Graph x axis'!E3</f>
        <v>Women</v>
      </c>
      <c r="AB3">
        <f>O4+Z2+P2</f>
        <v>28</v>
      </c>
      <c r="AC3">
        <f>AVERAGE(H2:H15)</f>
        <v>12.807166666666665</v>
      </c>
      <c r="AD3">
        <f>_xlfn.STDEV.S(H2:H15)</f>
        <v>0.49318075863091115</v>
      </c>
      <c r="AE3">
        <f>O4+Z4+P2</f>
        <v>29</v>
      </c>
      <c r="AF3">
        <f>AVERAGE(H16:H26)</f>
        <v>12.665370370370368</v>
      </c>
      <c r="AG3">
        <f>_xlfn.STDEV.S(H16:H26)</f>
        <v>0.38859592139323423</v>
      </c>
      <c r="AH3">
        <f>O4+Z2+P4</f>
        <v>31</v>
      </c>
      <c r="AI3">
        <f>AVERAGE(C2:C15)</f>
        <v>12.934476190476191</v>
      </c>
      <c r="AJ3">
        <f>_xlfn.STDEV.S(C2:C15)</f>
        <v>0.42239619094464148</v>
      </c>
      <c r="AK3">
        <f>O4+Z4+P4</f>
        <v>32</v>
      </c>
      <c r="AL3">
        <f>AVERAGE(C16:C26)</f>
        <v>12.620757575757574</v>
      </c>
      <c r="AM3">
        <f>_xlfn.STDEV.S(C16:C26)</f>
        <v>0.42573881119007173</v>
      </c>
    </row>
    <row r="4" spans="1:39" x14ac:dyDescent="0.3">
      <c r="A4" t="s">
        <v>593</v>
      </c>
      <c r="B4">
        <f>'Full Data Set'!DN4</f>
        <v>12.636666666666668</v>
      </c>
      <c r="C4">
        <f>'Full Data Set'!DO4</f>
        <v>12.926666666666668</v>
      </c>
      <c r="D4">
        <f>'Full Data Set'!DP4</f>
        <v>12.998333333333333</v>
      </c>
      <c r="E4">
        <f>'Full Data Set'!DQ4</f>
        <v>12.921666666666667</v>
      </c>
      <c r="F4">
        <f>'Full Data Set'!DR4</f>
        <v>12.958333333333336</v>
      </c>
      <c r="G4">
        <f>'Full Data Set'!FJ4</f>
        <v>12.543333333333331</v>
      </c>
      <c r="H4">
        <f>'Full Data Set'!FK4</f>
        <v>12.700000000000001</v>
      </c>
      <c r="I4">
        <f>'Full Data Set'!FL4</f>
        <v>12.728333333333337</v>
      </c>
      <c r="J4">
        <f>'Full Data Set'!FM4</f>
        <v>12.731666666666669</v>
      </c>
      <c r="K4">
        <f>'Full Data Set'!FN4</f>
        <v>12.748333333333333</v>
      </c>
      <c r="M4">
        <v>1</v>
      </c>
      <c r="O4">
        <f>'Graph x axis'!G4</f>
        <v>30</v>
      </c>
      <c r="P4">
        <f>'Graph x axis'!H4</f>
        <v>1.5</v>
      </c>
      <c r="R4" t="str">
        <f>O5</f>
        <v>Set 2</v>
      </c>
      <c r="S4">
        <f>O6+P2</f>
        <v>48.5</v>
      </c>
      <c r="T4">
        <f>AVERAGE(I2:I26)</f>
        <v>12.75659722222222</v>
      </c>
      <c r="U4">
        <f>_xlfn.STDEV.S(I2:I26)</f>
        <v>0.42399909966141164</v>
      </c>
      <c r="V4">
        <f>O6+P4</f>
        <v>51.5</v>
      </c>
      <c r="W4">
        <f>AVERAGE(D2:D26)</f>
        <v>12.83050666666667</v>
      </c>
      <c r="X4">
        <f>_xlfn.STDEV.S(D2:D26)</f>
        <v>0.51009123294360359</v>
      </c>
      <c r="Z4">
        <f>'Graph x axis'!E4</f>
        <v>0.5</v>
      </c>
      <c r="AB4">
        <f>O6+Z2+P2</f>
        <v>48</v>
      </c>
      <c r="AC4">
        <f>AVERAGE(I2:I15)</f>
        <v>12.803928571428571</v>
      </c>
      <c r="AD4">
        <f>_xlfn.STDEV.S(I2:I15)</f>
        <v>0.46318370907410855</v>
      </c>
      <c r="AE4">
        <f>O6+Z4+P2</f>
        <v>49</v>
      </c>
      <c r="AF4">
        <f>AVERAGE(I16:I26)</f>
        <v>12.690333333333333</v>
      </c>
      <c r="AG4">
        <f>_xlfn.STDEV.S(I16:I26)</f>
        <v>0.37572875690507368</v>
      </c>
      <c r="AH4">
        <f>O6+Z2+P4</f>
        <v>51</v>
      </c>
      <c r="AI4">
        <f>AVERAGE(D2:D15)</f>
        <v>12.988880952380956</v>
      </c>
      <c r="AJ4">
        <f>_xlfn.STDEV.S(D2:D15)</f>
        <v>0.49616217033082916</v>
      </c>
      <c r="AK4">
        <f>O6+Z4+P4</f>
        <v>52</v>
      </c>
      <c r="AL4">
        <f>AVERAGE(D16:D26)</f>
        <v>12.628939393939392</v>
      </c>
      <c r="AM4">
        <f>_xlfn.STDEV.S(D16:D26)</f>
        <v>0.47394694541763549</v>
      </c>
    </row>
    <row r="5" spans="1:39" x14ac:dyDescent="0.3">
      <c r="A5" s="10" t="s">
        <v>594</v>
      </c>
      <c r="B5">
        <f>'Full Data Set'!DN5</f>
        <v>13.006666666666668</v>
      </c>
      <c r="C5">
        <f>'Full Data Set'!DO5</f>
        <v>13.293333333333331</v>
      </c>
      <c r="D5">
        <f>'Full Data Set'!DP5</f>
        <v>13.612</v>
      </c>
      <c r="E5">
        <f>'Full Data Set'!DQ5</f>
        <v>13.543333333333331</v>
      </c>
      <c r="F5">
        <f>'Full Data Set'!DR5</f>
        <v>13.57</v>
      </c>
      <c r="G5">
        <f>'Full Data Set'!FJ5</f>
        <v>12.945</v>
      </c>
      <c r="H5">
        <f>'Full Data Set'!FK5</f>
        <v>13.14</v>
      </c>
      <c r="I5">
        <f>'Full Data Set'!FL5</f>
        <v>13.218333333333334</v>
      </c>
      <c r="J5">
        <f>'Full Data Set'!FM5</f>
        <v>13.271666666666667</v>
      </c>
      <c r="K5">
        <f>'Full Data Set'!FN5</f>
        <v>13.243333333333334</v>
      </c>
      <c r="M5">
        <v>1</v>
      </c>
      <c r="O5" t="str">
        <f>'Graph x axis'!G5</f>
        <v>Set 2</v>
      </c>
      <c r="R5" t="str">
        <f>O7</f>
        <v>Set 3</v>
      </c>
      <c r="S5">
        <f>O8+P2</f>
        <v>68.5</v>
      </c>
      <c r="T5">
        <f>AVERAGE(J2:J26)</f>
        <v>12.751466666666669</v>
      </c>
      <c r="U5">
        <f>_xlfn.STDEV.S(J2:J26)</f>
        <v>0.38883054721104954</v>
      </c>
      <c r="V5">
        <f>O8+P4</f>
        <v>71.5</v>
      </c>
      <c r="W5">
        <f>AVERAGE(E2:E26)</f>
        <v>12.807573333333334</v>
      </c>
      <c r="X5">
        <f>_xlfn.STDEV.S(E2:E26)</f>
        <v>0.45247712772151377</v>
      </c>
      <c r="AB5">
        <f>O8+Z2+P2</f>
        <v>68</v>
      </c>
      <c r="AC5">
        <f>AVERAGE(J2:J15)</f>
        <v>12.79214285714286</v>
      </c>
      <c r="AD5">
        <f>_xlfn.STDEV.S(J2:J15)</f>
        <v>0.41721012177832573</v>
      </c>
      <c r="AE5">
        <f>O8+Z4+P2</f>
        <v>69</v>
      </c>
      <c r="AF5">
        <f>AVERAGE(J16:J26)</f>
        <v>12.699696969696971</v>
      </c>
      <c r="AG5">
        <f>_xlfn.STDEV.S(J16:J26)</f>
        <v>0.36236171169290216</v>
      </c>
      <c r="AH5">
        <f>O8+Z2+P4</f>
        <v>71</v>
      </c>
      <c r="AI5">
        <f>AVERAGE(E2:E15)</f>
        <v>12.938047619047619</v>
      </c>
      <c r="AJ5">
        <f>_xlfn.STDEV.S(E2:E15)</f>
        <v>0.3999533489279482</v>
      </c>
      <c r="AK5">
        <f>O8+Z4+P4</f>
        <v>72</v>
      </c>
      <c r="AL5">
        <f>AVERAGE(E16:E26)</f>
        <v>12.641515151515154</v>
      </c>
      <c r="AM5">
        <f>_xlfn.STDEV.S(E16:E26)</f>
        <v>0.47879852788310723</v>
      </c>
    </row>
    <row r="6" spans="1:39" x14ac:dyDescent="0.3">
      <c r="A6" s="13" t="s">
        <v>637</v>
      </c>
      <c r="B6">
        <f>'Full Data Set'!DN6</f>
        <v>12.423333333333334</v>
      </c>
      <c r="C6">
        <f>'Full Data Set'!DO6</f>
        <v>12.683333333333332</v>
      </c>
      <c r="D6">
        <f>'Full Data Set'!DP6</f>
        <v>12.681666666666667</v>
      </c>
      <c r="E6">
        <f>'Full Data Set'!DQ6</f>
        <v>12.668333333333335</v>
      </c>
      <c r="F6">
        <f>'Full Data Set'!DR6</f>
        <v>12.606666666666667</v>
      </c>
      <c r="G6">
        <f>'Full Data Set'!FJ6</f>
        <v>12.481666666666669</v>
      </c>
      <c r="H6">
        <f>'Full Data Set'!FK6</f>
        <v>12.549999999999999</v>
      </c>
      <c r="I6">
        <f>'Full Data Set'!FL6</f>
        <v>12.781666666666666</v>
      </c>
      <c r="J6">
        <f>'Full Data Set'!FM6</f>
        <v>12.686666666666667</v>
      </c>
      <c r="K6">
        <f>'Full Data Set'!FN6</f>
        <v>12.603333333333333</v>
      </c>
      <c r="M6">
        <v>1</v>
      </c>
      <c r="O6">
        <f>'Graph x axis'!G6</f>
        <v>50</v>
      </c>
      <c r="R6" t="str">
        <f>O9</f>
        <v>Set 4</v>
      </c>
      <c r="S6">
        <f>O10+P2</f>
        <v>88.5</v>
      </c>
      <c r="T6">
        <f>AVERAGE(K2:K26)</f>
        <v>12.776386666666667</v>
      </c>
      <c r="U6">
        <f>_xlfn.STDEV.S(K2:K26)</f>
        <v>0.39464067904304506</v>
      </c>
      <c r="V6">
        <f>O10+P4</f>
        <v>91.5</v>
      </c>
      <c r="W6">
        <f>AVERAGE(F2:F26)</f>
        <v>12.781266666666671</v>
      </c>
      <c r="X6">
        <f>_xlfn.STDEV.S(F2:F26)</f>
        <v>0.4198349763983551</v>
      </c>
      <c r="AB6">
        <f>O10+Z2+P2</f>
        <v>88</v>
      </c>
      <c r="AC6">
        <f>AVERAGE(K2:K15)</f>
        <v>12.835928571428571</v>
      </c>
      <c r="AD6">
        <f>_xlfn.STDEV.S(K2:K15)</f>
        <v>0.426369812167462</v>
      </c>
      <c r="AE6">
        <f>O10+Z4+P2</f>
        <v>89</v>
      </c>
      <c r="AF6">
        <f>AVERAGE(K16:K26)</f>
        <v>12.700606060606059</v>
      </c>
      <c r="AG6">
        <f>_xlfn.STDEV.S(K16:K26)</f>
        <v>0.3552043799211263</v>
      </c>
      <c r="AH6">
        <f>O10+Z2+P4</f>
        <v>91</v>
      </c>
      <c r="AI6">
        <f>AVERAGE(F2:F15)</f>
        <v>12.895833333333337</v>
      </c>
      <c r="AJ6">
        <f>_xlfn.STDEV.S(F2:F15)</f>
        <v>0.3917529910324945</v>
      </c>
      <c r="AK6">
        <f>O10+Z4+P4</f>
        <v>92</v>
      </c>
      <c r="AL6">
        <f>AVERAGE(F16:F26)</f>
        <v>12.635454545454547</v>
      </c>
      <c r="AM6">
        <f>_xlfn.STDEV.S(F16:F26)</f>
        <v>0.4263247920105378</v>
      </c>
    </row>
    <row r="7" spans="1:39" x14ac:dyDescent="0.3">
      <c r="A7" t="s">
        <v>636</v>
      </c>
      <c r="B7">
        <f>'Full Data Set'!DN7</f>
        <v>11.815</v>
      </c>
      <c r="C7">
        <f>'Full Data Set'!DO7</f>
        <v>11.975</v>
      </c>
      <c r="D7">
        <f>'Full Data Set'!DP7</f>
        <v>11.951666666666668</v>
      </c>
      <c r="E7">
        <f>'Full Data Set'!DQ7</f>
        <v>11.943333333333333</v>
      </c>
      <c r="F7">
        <f>'Full Data Set'!DR7</f>
        <v>11.951666666666668</v>
      </c>
      <c r="G7">
        <f>'Full Data Set'!FJ7</f>
        <v>11.984999999999999</v>
      </c>
      <c r="H7">
        <f>'Full Data Set'!FK7</f>
        <v>12.12</v>
      </c>
      <c r="I7">
        <f>'Full Data Set'!FL7</f>
        <v>12.146666666666667</v>
      </c>
      <c r="J7">
        <f>'Full Data Set'!FM7</f>
        <v>12.133333333333335</v>
      </c>
      <c r="K7">
        <f>'Full Data Set'!FN7</f>
        <v>12.131666666666668</v>
      </c>
      <c r="M7">
        <v>1</v>
      </c>
      <c r="O7" t="str">
        <f>'Graph x axis'!G7</f>
        <v>Set 3</v>
      </c>
    </row>
    <row r="8" spans="1:39" x14ac:dyDescent="0.3">
      <c r="A8" t="s">
        <v>635</v>
      </c>
      <c r="B8">
        <f>'Full Data Set'!DN8</f>
        <v>12.841666666666667</v>
      </c>
      <c r="C8">
        <f>'Full Data Set'!DO8</f>
        <v>13.045</v>
      </c>
      <c r="D8">
        <f>'Full Data Set'!DP8</f>
        <v>13.18</v>
      </c>
      <c r="E8">
        <f>'Full Data Set'!DQ8</f>
        <v>13.148333333333335</v>
      </c>
      <c r="F8">
        <f>'Full Data Set'!DR8</f>
        <v>13.121666666666664</v>
      </c>
      <c r="G8">
        <f>'Full Data Set'!FJ8</f>
        <v>13.128333333333332</v>
      </c>
      <c r="H8">
        <f>'Full Data Set'!FK8</f>
        <v>13.186666666666667</v>
      </c>
      <c r="I8">
        <f>'Full Data Set'!FL8</f>
        <v>13.25</v>
      </c>
      <c r="J8">
        <f>'Full Data Set'!FM8</f>
        <v>13.121666666666668</v>
      </c>
      <c r="K8">
        <f>'Full Data Set'!FN8</f>
        <v>13.258333333333333</v>
      </c>
      <c r="M8">
        <v>1</v>
      </c>
      <c r="O8">
        <f>'Graph x axis'!G8</f>
        <v>70</v>
      </c>
    </row>
    <row r="9" spans="1:39" x14ac:dyDescent="0.3">
      <c r="A9" t="s">
        <v>634</v>
      </c>
      <c r="B9">
        <f>'Full Data Set'!DN9</f>
        <v>13.105000000000002</v>
      </c>
      <c r="C9">
        <f>'Full Data Set'!DO9</f>
        <v>13.438333333333333</v>
      </c>
      <c r="D9">
        <f>'Full Data Set'!DP9</f>
        <v>13.409999999999998</v>
      </c>
      <c r="E9">
        <f>'Full Data Set'!DQ9</f>
        <v>13.358333333333333</v>
      </c>
      <c r="F9">
        <f>'Full Data Set'!DR9</f>
        <v>13.293333333333335</v>
      </c>
      <c r="G9">
        <f>'Full Data Set'!FJ9</f>
        <v>12.94</v>
      </c>
      <c r="H9">
        <f>'Full Data Set'!FK9</f>
        <v>13.045</v>
      </c>
      <c r="I9">
        <f>'Full Data Set'!FL9</f>
        <v>13.038333333333332</v>
      </c>
      <c r="J9">
        <f>'Full Data Set'!FM9</f>
        <v>13.061666666666666</v>
      </c>
      <c r="K9">
        <f>'Full Data Set'!FN9</f>
        <v>13.135</v>
      </c>
      <c r="M9">
        <v>1</v>
      </c>
      <c r="O9" t="str">
        <f>'Graph x axis'!G9</f>
        <v>Set 4</v>
      </c>
    </row>
    <row r="10" spans="1:39" x14ac:dyDescent="0.3">
      <c r="B10">
        <f>'Full Data Set'!DN10</f>
        <v>12.703333333333333</v>
      </c>
      <c r="C10">
        <f>'Full Data Set'!DO10</f>
        <v>12.731666666666667</v>
      </c>
      <c r="D10">
        <f>'Full Data Set'!DP10</f>
        <v>12.744999999999999</v>
      </c>
      <c r="E10">
        <f>'Full Data Set'!DQ10</f>
        <v>12.906666666666666</v>
      </c>
      <c r="F10">
        <f>'Full Data Set'!DR10</f>
        <v>12.988333333333335</v>
      </c>
      <c r="G10">
        <f>'Full Data Set'!FJ10</f>
        <v>12.451666666666668</v>
      </c>
      <c r="H10">
        <f>'Full Data Set'!FK10</f>
        <v>12.283333333333333</v>
      </c>
      <c r="I10">
        <f>'Full Data Set'!FL10</f>
        <v>12.281666666666666</v>
      </c>
      <c r="J10">
        <f>'Full Data Set'!FM10</f>
        <v>12.246666666666668</v>
      </c>
      <c r="K10">
        <f>'Full Data Set'!FN10</f>
        <v>12.276666666666666</v>
      </c>
      <c r="M10">
        <v>1</v>
      </c>
      <c r="O10">
        <f>'Graph x axis'!G10</f>
        <v>90</v>
      </c>
    </row>
    <row r="11" spans="1:39" x14ac:dyDescent="0.3">
      <c r="B11">
        <f>'Full Data Set'!DN11</f>
        <v>14.15</v>
      </c>
      <c r="C11">
        <f>'Full Data Set'!DO11</f>
        <v>13.725999999999999</v>
      </c>
      <c r="D11">
        <f>'Full Data Set'!DP11</f>
        <v>13.984</v>
      </c>
      <c r="E11">
        <f>'Full Data Set'!DQ11</f>
        <v>13.276</v>
      </c>
      <c r="F11">
        <f>'Full Data Set'!DR11</f>
        <v>12.82</v>
      </c>
      <c r="G11">
        <f>'Full Data Set'!FJ11</f>
        <v>13.276666666666666</v>
      </c>
      <c r="H11">
        <f>'Full Data Set'!FK11</f>
        <v>13.701999999999998</v>
      </c>
      <c r="I11">
        <f>'Full Data Set'!FL11</f>
        <v>13.298333333333334</v>
      </c>
      <c r="J11">
        <f>'Full Data Set'!FM11</f>
        <v>13.025</v>
      </c>
      <c r="K11">
        <f>'Full Data Set'!FN11</f>
        <v>13.19</v>
      </c>
      <c r="M11">
        <v>1</v>
      </c>
    </row>
    <row r="12" spans="1:39" x14ac:dyDescent="0.3">
      <c r="B12">
        <f>'Full Data Set'!DN12</f>
        <v>12.685</v>
      </c>
      <c r="C12">
        <f>'Full Data Set'!DO12</f>
        <v>12.769999999999998</v>
      </c>
      <c r="D12">
        <f>'Full Data Set'!DP12</f>
        <v>12.73666666666667</v>
      </c>
      <c r="E12">
        <f>'Full Data Set'!DQ12</f>
        <v>12.740000000000002</v>
      </c>
      <c r="F12">
        <f>'Full Data Set'!DR12</f>
        <v>12.769999999999998</v>
      </c>
      <c r="G12">
        <f>'Full Data Set'!FJ12</f>
        <v>12.878333333333332</v>
      </c>
      <c r="H12">
        <f>'Full Data Set'!FK12</f>
        <v>13.125</v>
      </c>
      <c r="I12">
        <f>'Full Data Set'!FL12</f>
        <v>13.113333333333332</v>
      </c>
      <c r="J12">
        <f>'Full Data Set'!FM12</f>
        <v>13.126666666666667</v>
      </c>
      <c r="K12">
        <f>'Full Data Set'!FN12</f>
        <v>13.14</v>
      </c>
      <c r="M12">
        <v>1</v>
      </c>
    </row>
    <row r="13" spans="1:39" x14ac:dyDescent="0.3">
      <c r="B13">
        <f>'Full Data Set'!DN13</f>
        <v>13.201666666666666</v>
      </c>
      <c r="C13">
        <f>'Full Data Set'!DO13</f>
        <v>13.226666666666667</v>
      </c>
      <c r="D13">
        <f>'Full Data Set'!DP13</f>
        <v>13.274999999999999</v>
      </c>
      <c r="E13">
        <f>'Full Data Set'!DQ13</f>
        <v>13.248333333333335</v>
      </c>
      <c r="F13">
        <f>'Full Data Set'!DR13</f>
        <v>13.266666666666666</v>
      </c>
      <c r="G13">
        <f>'Full Data Set'!FJ13</f>
        <v>13.351666666666667</v>
      </c>
      <c r="H13">
        <f>'Full Data Set'!FK13</f>
        <v>13.308333333333335</v>
      </c>
      <c r="I13">
        <f>'Full Data Set'!FL13</f>
        <v>13.38</v>
      </c>
      <c r="J13">
        <f>'Full Data Set'!FM13</f>
        <v>13.433333333333332</v>
      </c>
      <c r="K13">
        <f>'Full Data Set'!FN13</f>
        <v>13.336666666666668</v>
      </c>
      <c r="M13">
        <v>1</v>
      </c>
    </row>
    <row r="14" spans="1:39" x14ac:dyDescent="0.3">
      <c r="B14">
        <f>'Full Data Set'!DN14</f>
        <v>12.503333333333332</v>
      </c>
      <c r="C14">
        <f>'Full Data Set'!DO14</f>
        <v>12.62</v>
      </c>
      <c r="D14">
        <f>'Full Data Set'!DP14</f>
        <v>12.648333333333333</v>
      </c>
      <c r="E14">
        <f>'Full Data Set'!DQ14</f>
        <v>12.653333333333334</v>
      </c>
      <c r="F14">
        <f>'Full Data Set'!DR14</f>
        <v>12.613333333333335</v>
      </c>
      <c r="G14">
        <f>'Full Data Set'!FJ14</f>
        <v>12.771666666666667</v>
      </c>
      <c r="H14">
        <f>'Full Data Set'!FK14</f>
        <v>12.831666666666665</v>
      </c>
      <c r="I14">
        <f>'Full Data Set'!FL14</f>
        <v>12.845000000000001</v>
      </c>
      <c r="J14">
        <f>'Full Data Set'!FM14</f>
        <v>12.758333333333333</v>
      </c>
      <c r="K14">
        <f>'Full Data Set'!FN14</f>
        <v>12.837999999999999</v>
      </c>
      <c r="M14">
        <v>1</v>
      </c>
    </row>
    <row r="15" spans="1:39" x14ac:dyDescent="0.3">
      <c r="B15">
        <f>'Full Data Set'!DN15</f>
        <v>12.718333333333334</v>
      </c>
      <c r="C15">
        <f>'Full Data Set'!DO15</f>
        <v>13.07</v>
      </c>
      <c r="D15">
        <f>'Full Data Set'!DP15</f>
        <v>13.051666666666668</v>
      </c>
      <c r="E15">
        <f>'Full Data Set'!DQ15</f>
        <v>13.13</v>
      </c>
      <c r="F15">
        <f>'Full Data Set'!DR15</f>
        <v>13.08</v>
      </c>
      <c r="G15">
        <f>'Full Data Set'!FJ15</f>
        <v>12.376666666666665</v>
      </c>
      <c r="H15">
        <f>'Full Data Set'!FK15</f>
        <v>12.511666666666665</v>
      </c>
      <c r="I15">
        <f>'Full Data Set'!FL15</f>
        <v>12.478333333333333</v>
      </c>
      <c r="J15">
        <f>'Full Data Set'!FM15</f>
        <v>12.531666666666665</v>
      </c>
      <c r="K15">
        <f>'Full Data Set'!FN15</f>
        <v>12.835000000000001</v>
      </c>
      <c r="M15">
        <v>1</v>
      </c>
    </row>
    <row r="16" spans="1:39" x14ac:dyDescent="0.3">
      <c r="B16">
        <f>'Full Data Set'!DN16</f>
        <v>13.081666666666663</v>
      </c>
      <c r="C16">
        <f>'Full Data Set'!DO16</f>
        <v>13.261666666666668</v>
      </c>
      <c r="D16">
        <f>'Full Data Set'!DP16</f>
        <v>13.273333333333333</v>
      </c>
      <c r="E16">
        <f>'Full Data Set'!DQ16</f>
        <v>13.275</v>
      </c>
      <c r="F16">
        <f>'Full Data Set'!DR16</f>
        <v>13.231666666666667</v>
      </c>
      <c r="G16">
        <f>'Full Data Set'!FJ16</f>
        <v>12.816666666666665</v>
      </c>
      <c r="H16">
        <f>'Full Data Set'!FK16</f>
        <v>13.04</v>
      </c>
      <c r="I16">
        <f>'Full Data Set'!FL16</f>
        <v>13.076666666666666</v>
      </c>
      <c r="J16">
        <f>'Full Data Set'!FM16</f>
        <v>13.091666666666667</v>
      </c>
      <c r="K16">
        <f>'Full Data Set'!FN16</f>
        <v>13.1</v>
      </c>
      <c r="M16">
        <v>0</v>
      </c>
    </row>
    <row r="17" spans="2:13" x14ac:dyDescent="0.3">
      <c r="B17">
        <f>'Full Data Set'!DN17</f>
        <v>12.256666666666668</v>
      </c>
      <c r="C17">
        <f>'Full Data Set'!DO17</f>
        <v>12.4</v>
      </c>
      <c r="D17">
        <f>'Full Data Set'!DP17</f>
        <v>12.333333333333334</v>
      </c>
      <c r="E17">
        <f>'Full Data Set'!DQ17</f>
        <v>12.331666666666665</v>
      </c>
      <c r="F17">
        <f>'Full Data Set'!DR17</f>
        <v>12.431666666666667</v>
      </c>
      <c r="G17">
        <f>'Full Data Set'!FJ17</f>
        <v>12.276666666666666</v>
      </c>
      <c r="I17">
        <f>'Full Data Set'!FL17</f>
        <v>12.696666666666667</v>
      </c>
      <c r="J17">
        <f>'Full Data Set'!FM17</f>
        <v>12.746666666666668</v>
      </c>
      <c r="K17">
        <f>'Full Data Set'!FN17</f>
        <v>12.718333333333334</v>
      </c>
      <c r="M17">
        <v>0</v>
      </c>
    </row>
    <row r="18" spans="2:13" x14ac:dyDescent="0.3">
      <c r="B18">
        <f>'Full Data Set'!DN18</f>
        <v>11.984999999999999</v>
      </c>
      <c r="C18">
        <f>'Full Data Set'!DO18</f>
        <v>12.016666666666666</v>
      </c>
      <c r="D18">
        <f>'Full Data Set'!DP18</f>
        <v>12.008333333333333</v>
      </c>
      <c r="E18">
        <f>'Full Data Set'!DQ18</f>
        <v>12.031666666666666</v>
      </c>
      <c r="F18">
        <f>'Full Data Set'!DR18</f>
        <v>11.973333333333334</v>
      </c>
      <c r="G18">
        <f>'Full Data Set'!FJ18</f>
        <v>11.881666666666666</v>
      </c>
      <c r="H18">
        <f>'Full Data Set'!FK18</f>
        <v>12.101666666666667</v>
      </c>
      <c r="I18">
        <f>'Full Data Set'!FL18</f>
        <v>12.213333333333333</v>
      </c>
      <c r="J18">
        <f>'Full Data Set'!FM18</f>
        <v>12.243333333333334</v>
      </c>
      <c r="K18">
        <f>'Full Data Set'!FN18</f>
        <v>12.213333333333333</v>
      </c>
      <c r="M18">
        <v>0</v>
      </c>
    </row>
    <row r="19" spans="2:13" x14ac:dyDescent="0.3">
      <c r="B19">
        <f>'Full Data Set'!DN19</f>
        <v>12.479999999999999</v>
      </c>
      <c r="C19">
        <f>'Full Data Set'!DO19</f>
        <v>12.705</v>
      </c>
      <c r="D19">
        <f>'Full Data Set'!DP19</f>
        <v>12.668333333333335</v>
      </c>
      <c r="E19">
        <f>'Full Data Set'!DQ19</f>
        <v>12.708333333333334</v>
      </c>
      <c r="F19">
        <f>'Full Data Set'!DR19</f>
        <v>12.655000000000001</v>
      </c>
      <c r="G19">
        <f>'Full Data Set'!FJ19</f>
        <v>12.6</v>
      </c>
      <c r="H19">
        <f>'Full Data Set'!FK19</f>
        <v>12.826666666666668</v>
      </c>
      <c r="I19">
        <f>'Full Data Set'!FL19</f>
        <v>12.906666666666666</v>
      </c>
      <c r="J19">
        <f>'Full Data Set'!FM19</f>
        <v>12.950000000000003</v>
      </c>
      <c r="K19">
        <f>'Full Data Set'!FN19</f>
        <v>12.826666666666668</v>
      </c>
      <c r="M19">
        <v>0</v>
      </c>
    </row>
    <row r="20" spans="2:13" x14ac:dyDescent="0.3">
      <c r="B20">
        <f>'Full Data Set'!DN20</f>
        <v>12.450000000000001</v>
      </c>
      <c r="C20">
        <f>'Full Data Set'!DO20</f>
        <v>12.671666666666667</v>
      </c>
      <c r="D20">
        <f>'Full Data Set'!DP20</f>
        <v>12.660000000000002</v>
      </c>
      <c r="E20">
        <f>'Full Data Set'!DQ20</f>
        <v>12.681666666666667</v>
      </c>
      <c r="F20">
        <f>'Full Data Set'!DR20</f>
        <v>12.686666666666667</v>
      </c>
      <c r="G20" s="13"/>
      <c r="H20" s="13"/>
      <c r="I20" s="13"/>
      <c r="J20">
        <f>'Full Data Set'!FM20</f>
        <v>12.72</v>
      </c>
      <c r="K20">
        <f>'Full Data Set'!FN20</f>
        <v>12.9</v>
      </c>
      <c r="M20">
        <v>0</v>
      </c>
    </row>
    <row r="21" spans="2:13" x14ac:dyDescent="0.3">
      <c r="B21">
        <f>'Full Data Set'!DN21</f>
        <v>11.748333333333335</v>
      </c>
      <c r="C21">
        <f>'Full Data Set'!DO21</f>
        <v>11.783333333333333</v>
      </c>
      <c r="D21">
        <f>'Full Data Set'!DP21</f>
        <v>11.68</v>
      </c>
      <c r="E21">
        <f>'Full Data Set'!DQ21</f>
        <v>11.648333333333333</v>
      </c>
      <c r="F21">
        <f>'Full Data Set'!DR21</f>
        <v>11.83</v>
      </c>
      <c r="G21">
        <f>'Full Data Set'!FJ21</f>
        <v>11.931666666666667</v>
      </c>
      <c r="H21">
        <f>'Full Data Set'!FK21</f>
        <v>12.063333333333333</v>
      </c>
      <c r="I21">
        <f>'Full Data Set'!FL21</f>
        <v>12.053333333333333</v>
      </c>
      <c r="J21">
        <f>'Full Data Set'!FM21</f>
        <v>12.035000000000002</v>
      </c>
      <c r="K21">
        <f>'Full Data Set'!FN21</f>
        <v>12.094999999999999</v>
      </c>
      <c r="M21">
        <v>0</v>
      </c>
    </row>
    <row r="22" spans="2:13" x14ac:dyDescent="0.3">
      <c r="B22">
        <f>'Full Data Set'!DN22</f>
        <v>12.145000000000001</v>
      </c>
      <c r="C22">
        <f>'Full Data Set'!DO22</f>
        <v>12.664999999999999</v>
      </c>
      <c r="D22">
        <f>'Full Data Set'!DP22</f>
        <v>12.685</v>
      </c>
      <c r="E22">
        <f>'Full Data Set'!DQ22</f>
        <v>12.711666666666666</v>
      </c>
      <c r="F22">
        <f>'Full Data Set'!DR22</f>
        <v>12.683333333333332</v>
      </c>
      <c r="G22">
        <f>'Full Data Set'!FJ22</f>
        <v>12.553333333333333</v>
      </c>
      <c r="H22">
        <f>'Full Data Set'!FK22</f>
        <v>12.839999999999998</v>
      </c>
      <c r="I22">
        <f>'Full Data Set'!FL22</f>
        <v>12.908333333333333</v>
      </c>
      <c r="J22">
        <f>'Full Data Set'!FM22</f>
        <v>12.826666666666666</v>
      </c>
      <c r="K22">
        <f>'Full Data Set'!FN22</f>
        <v>12.825000000000001</v>
      </c>
      <c r="M22">
        <v>0</v>
      </c>
    </row>
    <row r="23" spans="2:13" x14ac:dyDescent="0.3">
      <c r="B23">
        <f>'Full Data Set'!DN23</f>
        <v>12.9</v>
      </c>
      <c r="C23">
        <f>'Full Data Set'!DO23</f>
        <v>13.041666666666666</v>
      </c>
      <c r="D23">
        <f>'Full Data Set'!DP23</f>
        <v>13.006666666666666</v>
      </c>
      <c r="E23">
        <f>'Full Data Set'!DQ23</f>
        <v>13.035000000000002</v>
      </c>
      <c r="F23">
        <f>'Full Data Set'!DR23</f>
        <v>12.975000000000001</v>
      </c>
      <c r="G23">
        <f>'Full Data Set'!FJ23</f>
        <v>12.795000000000002</v>
      </c>
      <c r="H23">
        <f>'Full Data Set'!FK23</f>
        <v>12.914999999999999</v>
      </c>
      <c r="I23">
        <f>'Full Data Set'!FL23</f>
        <v>12.863333333333332</v>
      </c>
      <c r="J23">
        <f>'Full Data Set'!FM23</f>
        <v>12.878333333333332</v>
      </c>
      <c r="K23">
        <f>'Full Data Set'!FN23</f>
        <v>12.851666666666667</v>
      </c>
      <c r="M23">
        <v>0</v>
      </c>
    </row>
    <row r="24" spans="2:13" x14ac:dyDescent="0.3">
      <c r="B24">
        <f>'Full Data Set'!DN24</f>
        <v>12.436666666666667</v>
      </c>
      <c r="C24">
        <f>'Full Data Set'!DO24</f>
        <v>12.61</v>
      </c>
      <c r="D24">
        <f>'Full Data Set'!DP24</f>
        <v>12.565</v>
      </c>
      <c r="E24">
        <f>'Full Data Set'!DQ24</f>
        <v>12.621666666666668</v>
      </c>
      <c r="F24">
        <f>'Full Data Set'!DR24</f>
        <v>12.603333333333332</v>
      </c>
      <c r="G24">
        <f>'Full Data Set'!FJ24</f>
        <v>12.354999999999999</v>
      </c>
      <c r="H24">
        <f>'Full Data Set'!FK24</f>
        <v>12.358333333333334</v>
      </c>
      <c r="I24">
        <f>'Full Data Set'!FL24</f>
        <v>12.265000000000001</v>
      </c>
      <c r="J24">
        <f>'Full Data Set'!FM24</f>
        <v>12.241666666666667</v>
      </c>
      <c r="K24">
        <f>'Full Data Set'!FN24</f>
        <v>12.221666666666666</v>
      </c>
      <c r="M24">
        <v>0</v>
      </c>
    </row>
    <row r="25" spans="2:13" x14ac:dyDescent="0.3">
      <c r="B25">
        <f>'Full Data Set'!DN25</f>
        <v>12.881666666666668</v>
      </c>
      <c r="C25">
        <f>'Full Data Set'!DO25</f>
        <v>12.884999999999998</v>
      </c>
      <c r="D25">
        <f>'Full Data Set'!DP25</f>
        <v>12.996666666666668</v>
      </c>
      <c r="E25">
        <f>'Full Data Set'!DQ25</f>
        <v>13.056666666666667</v>
      </c>
      <c r="F25">
        <f>'Full Data Set'!DR25</f>
        <v>12.936666666666666</v>
      </c>
      <c r="G25">
        <f>'Full Data Set'!FJ25</f>
        <v>12.661666666666667</v>
      </c>
      <c r="H25">
        <f>'Full Data Set'!FK25</f>
        <v>13.068333333333333</v>
      </c>
      <c r="I25">
        <f>'Full Data Set'!FL25</f>
        <v>13.096666666666666</v>
      </c>
      <c r="J25">
        <f>'Full Data Set'!FM25</f>
        <v>13.098333333333334</v>
      </c>
      <c r="K25">
        <f>'Full Data Set'!FN25</f>
        <v>13.08</v>
      </c>
      <c r="M25">
        <v>0</v>
      </c>
    </row>
    <row r="26" spans="2:13" x14ac:dyDescent="0.3">
      <c r="B26">
        <f>'Full Data Set'!DN26</f>
        <v>12.608333333333334</v>
      </c>
      <c r="C26">
        <f>'Full Data Set'!DO26</f>
        <v>12.788333333333334</v>
      </c>
      <c r="D26">
        <f>'Full Data Set'!DP26</f>
        <v>13.041666666666666</v>
      </c>
      <c r="E26">
        <f>'Full Data Set'!DQ26</f>
        <v>12.955</v>
      </c>
      <c r="F26">
        <f>'Full Data Set'!DR26</f>
        <v>12.983333333333334</v>
      </c>
      <c r="G26">
        <f>'Full Data Set'!FJ26</f>
        <v>12.616666666666667</v>
      </c>
      <c r="H26">
        <f>'Full Data Set'!FK26</f>
        <v>12.774999999999999</v>
      </c>
      <c r="I26">
        <f>'Full Data Set'!FL26</f>
        <v>12.823333333333332</v>
      </c>
      <c r="J26">
        <f>'Full Data Set'!FM26</f>
        <v>12.865</v>
      </c>
      <c r="K26">
        <f>'Full Data Set'!FN26</f>
        <v>12.875</v>
      </c>
      <c r="M26">
        <v>0</v>
      </c>
    </row>
    <row r="48" spans="1:1" s="4" customFormat="1" x14ac:dyDescent="0.3">
      <c r="A48"/>
    </row>
    <row r="49" spans="2:17" x14ac:dyDescent="0.3">
      <c r="B49" t="s">
        <v>279</v>
      </c>
    </row>
    <row r="51" spans="2:17" ht="23.4" x14ac:dyDescent="0.3">
      <c r="B51" s="5" t="s">
        <v>462</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1.016</v>
      </c>
      <c r="G55" s="6" t="s">
        <v>291</v>
      </c>
      <c r="H55" s="7">
        <v>4</v>
      </c>
      <c r="I55" s="6" t="s">
        <v>291</v>
      </c>
      <c r="J55" s="7">
        <v>0.254</v>
      </c>
      <c r="K55" s="6" t="s">
        <v>291</v>
      </c>
      <c r="L55" s="7">
        <v>12.177</v>
      </c>
      <c r="M55" s="6" t="s">
        <v>291</v>
      </c>
      <c r="N55" s="7" t="s">
        <v>463</v>
      </c>
      <c r="O55" s="6" t="s">
        <v>291</v>
      </c>
      <c r="P55" s="7">
        <v>0.35599999999999998</v>
      </c>
      <c r="Q55" s="6"/>
    </row>
    <row r="56" spans="2:17" ht="32.4" x14ac:dyDescent="0.3">
      <c r="B56" s="6"/>
      <c r="C56" s="6"/>
      <c r="D56" s="6" t="s">
        <v>293</v>
      </c>
      <c r="E56" s="6"/>
      <c r="F56" s="7">
        <v>1.016</v>
      </c>
      <c r="G56" s="6"/>
      <c r="H56" s="7">
        <v>1.5389999999999999</v>
      </c>
      <c r="I56" s="6"/>
      <c r="J56" s="7">
        <v>0.66</v>
      </c>
      <c r="K56" s="6"/>
      <c r="L56" s="7">
        <v>12.177</v>
      </c>
      <c r="M56" s="6"/>
      <c r="N56" s="7" t="s">
        <v>464</v>
      </c>
      <c r="O56" s="6"/>
      <c r="P56" s="7">
        <v>0.35599999999999998</v>
      </c>
      <c r="Q56" s="6"/>
    </row>
    <row r="57" spans="2:17" x14ac:dyDescent="0.3">
      <c r="B57" s="6" t="s">
        <v>234</v>
      </c>
      <c r="C57" s="6"/>
      <c r="D57" s="6" t="s">
        <v>290</v>
      </c>
      <c r="E57" s="6"/>
      <c r="F57" s="7">
        <v>1.8360000000000001</v>
      </c>
      <c r="G57" s="6"/>
      <c r="H57" s="7">
        <v>88</v>
      </c>
      <c r="I57" s="6"/>
      <c r="J57" s="7">
        <v>2.1000000000000001E-2</v>
      </c>
      <c r="K57" s="6"/>
      <c r="L57" s="7"/>
      <c r="M57" s="6"/>
      <c r="N57" s="7"/>
      <c r="O57" s="6"/>
      <c r="P57" s="7"/>
      <c r="Q57" s="6"/>
    </row>
    <row r="58" spans="2:17" x14ac:dyDescent="0.3">
      <c r="B58" s="6"/>
      <c r="C58" s="6"/>
      <c r="D58" s="6" t="s">
        <v>293</v>
      </c>
      <c r="E58" s="6"/>
      <c r="F58" s="7">
        <v>1.8360000000000001</v>
      </c>
      <c r="G58" s="6"/>
      <c r="H58" s="7">
        <v>33.853999999999999</v>
      </c>
      <c r="I58" s="6"/>
      <c r="J58" s="7">
        <v>5.3999999999999999E-2</v>
      </c>
      <c r="K58" s="6"/>
      <c r="L58" s="7"/>
      <c r="M58" s="6"/>
      <c r="N58" s="7"/>
      <c r="O58" s="6"/>
      <c r="P58" s="7"/>
      <c r="Q58" s="6"/>
    </row>
    <row r="59" spans="2:17" x14ac:dyDescent="0.3">
      <c r="B59" s="6" t="s">
        <v>235</v>
      </c>
      <c r="C59" s="6"/>
      <c r="D59" s="6" t="s">
        <v>290</v>
      </c>
      <c r="E59" s="6"/>
      <c r="F59" s="7">
        <v>0.29899999999999999</v>
      </c>
      <c r="G59" s="6"/>
      <c r="H59" s="7">
        <v>1</v>
      </c>
      <c r="I59" s="6"/>
      <c r="J59" s="7">
        <v>0.29899999999999999</v>
      </c>
      <c r="K59" s="6"/>
      <c r="L59" s="7">
        <v>1.4750000000000001</v>
      </c>
      <c r="M59" s="6"/>
      <c r="N59" s="7">
        <v>0.23699999999999999</v>
      </c>
      <c r="O59" s="6"/>
      <c r="P59" s="7">
        <v>6.3E-2</v>
      </c>
      <c r="Q59" s="6"/>
    </row>
    <row r="60" spans="2:17" x14ac:dyDescent="0.3">
      <c r="B60" s="6" t="s">
        <v>234</v>
      </c>
      <c r="C60" s="6"/>
      <c r="D60" s="6" t="s">
        <v>290</v>
      </c>
      <c r="E60" s="6"/>
      <c r="F60" s="7">
        <v>4.4539999999999997</v>
      </c>
      <c r="G60" s="6"/>
      <c r="H60" s="7">
        <v>22</v>
      </c>
      <c r="I60" s="6"/>
      <c r="J60" s="7">
        <v>0.20200000000000001</v>
      </c>
      <c r="K60" s="6"/>
      <c r="L60" s="7"/>
      <c r="M60" s="6"/>
      <c r="N60" s="7"/>
      <c r="O60" s="6"/>
      <c r="P60" s="7"/>
      <c r="Q60" s="6"/>
    </row>
    <row r="61" spans="2:17" x14ac:dyDescent="0.3">
      <c r="B61" s="6" t="s">
        <v>236</v>
      </c>
      <c r="C61" s="6"/>
      <c r="D61" s="6" t="s">
        <v>290</v>
      </c>
      <c r="E61" s="6"/>
      <c r="F61" s="7">
        <v>3.5000000000000003E-2</v>
      </c>
      <c r="G61" s="6" t="s">
        <v>291</v>
      </c>
      <c r="H61" s="7">
        <v>4</v>
      </c>
      <c r="I61" s="6" t="s">
        <v>291</v>
      </c>
      <c r="J61" s="7">
        <v>8.9999999999999993E-3</v>
      </c>
      <c r="K61" s="6" t="s">
        <v>291</v>
      </c>
      <c r="L61" s="7">
        <v>0.74099999999999999</v>
      </c>
      <c r="M61" s="6" t="s">
        <v>291</v>
      </c>
      <c r="N61" s="7">
        <v>0.56599999999999995</v>
      </c>
      <c r="O61" s="6" t="s">
        <v>291</v>
      </c>
      <c r="P61" s="7">
        <v>3.3000000000000002E-2</v>
      </c>
      <c r="Q61" s="6"/>
    </row>
    <row r="62" spans="2:17" x14ac:dyDescent="0.3">
      <c r="B62" s="6"/>
      <c r="C62" s="6"/>
      <c r="D62" s="6" t="s">
        <v>293</v>
      </c>
      <c r="E62" s="6"/>
      <c r="F62" s="7">
        <v>3.5000000000000003E-2</v>
      </c>
      <c r="G62" s="6"/>
      <c r="H62" s="7">
        <v>1.8129999999999999</v>
      </c>
      <c r="I62" s="6"/>
      <c r="J62" s="7">
        <v>0.02</v>
      </c>
      <c r="K62" s="6"/>
      <c r="L62" s="7">
        <v>0.74099999999999999</v>
      </c>
      <c r="M62" s="6"/>
      <c r="N62" s="7">
        <v>0.47099999999999997</v>
      </c>
      <c r="O62" s="6"/>
      <c r="P62" s="7">
        <v>3.3000000000000002E-2</v>
      </c>
      <c r="Q62" s="6"/>
    </row>
    <row r="63" spans="2:17" x14ac:dyDescent="0.3">
      <c r="B63" s="6" t="s">
        <v>234</v>
      </c>
      <c r="C63" s="6"/>
      <c r="D63" s="6" t="s">
        <v>290</v>
      </c>
      <c r="E63" s="6"/>
      <c r="F63" s="7">
        <v>1.052</v>
      </c>
      <c r="G63" s="6"/>
      <c r="H63" s="7">
        <v>88</v>
      </c>
      <c r="I63" s="6"/>
      <c r="J63" s="7">
        <v>1.2E-2</v>
      </c>
      <c r="K63" s="6"/>
      <c r="L63" s="7"/>
      <c r="M63" s="6"/>
      <c r="N63" s="7"/>
      <c r="O63" s="6"/>
      <c r="P63" s="7"/>
      <c r="Q63" s="6"/>
    </row>
    <row r="64" spans="2:17" x14ac:dyDescent="0.3">
      <c r="B64" s="6"/>
      <c r="C64" s="6"/>
      <c r="D64" s="6" t="s">
        <v>293</v>
      </c>
      <c r="E64" s="6"/>
      <c r="F64" s="7">
        <v>1.052</v>
      </c>
      <c r="G64" s="6"/>
      <c r="H64" s="7">
        <v>39.887999999999998</v>
      </c>
      <c r="I64" s="6"/>
      <c r="J64" s="7">
        <v>2.5999999999999999E-2</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37.908000000000001</v>
      </c>
      <c r="E72" s="6"/>
      <c r="F72" s="7">
        <v>22</v>
      </c>
      <c r="G72" s="6"/>
      <c r="H72" s="7">
        <v>1.7230000000000001</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3.2000000000000001E-2</v>
      </c>
      <c r="E81" s="6"/>
      <c r="F81" s="7">
        <v>70.064999999999998</v>
      </c>
      <c r="G81" s="6"/>
      <c r="H81" s="7">
        <v>9</v>
      </c>
      <c r="I81" s="6"/>
      <c r="J81" s="7" t="s">
        <v>465</v>
      </c>
      <c r="K81" s="6"/>
      <c r="L81" s="7">
        <v>0.38500000000000001</v>
      </c>
      <c r="M81" s="6"/>
      <c r="N81" s="7">
        <v>0.40799999999999997</v>
      </c>
      <c r="O81" s="6"/>
      <c r="P81" s="7">
        <v>0.25</v>
      </c>
      <c r="Q81" s="6"/>
    </row>
    <row r="82" spans="2:17" ht="16.2" x14ac:dyDescent="0.3">
      <c r="B82" s="6" t="s">
        <v>236</v>
      </c>
      <c r="C82" s="6"/>
      <c r="D82" s="7">
        <v>7.1999999999999995E-2</v>
      </c>
      <c r="E82" s="6"/>
      <c r="F82" s="7">
        <v>53.633000000000003</v>
      </c>
      <c r="G82" s="6"/>
      <c r="H82" s="7">
        <v>9</v>
      </c>
      <c r="I82" s="6"/>
      <c r="J82" s="7" t="s">
        <v>466</v>
      </c>
      <c r="K82" s="6"/>
      <c r="L82" s="7">
        <v>0.45300000000000001</v>
      </c>
      <c r="M82" s="6"/>
      <c r="N82" s="7">
        <v>0.49199999999999999</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16.2" x14ac:dyDescent="0.3">
      <c r="B90" s="6" t="s">
        <v>209</v>
      </c>
      <c r="C90" s="6"/>
      <c r="D90" s="6" t="s">
        <v>390</v>
      </c>
      <c r="E90" s="6"/>
      <c r="F90" s="7">
        <v>-0.156</v>
      </c>
      <c r="G90" s="6"/>
      <c r="H90" s="7">
        <v>0.03</v>
      </c>
      <c r="I90" s="6"/>
      <c r="J90" s="7">
        <v>-5.1929999999999996</v>
      </c>
      <c r="K90" s="6"/>
      <c r="L90" s="7" t="s">
        <v>467</v>
      </c>
      <c r="M90" s="6"/>
    </row>
    <row r="91" spans="2:17" ht="16.2" x14ac:dyDescent="0.3">
      <c r="B91" s="6"/>
      <c r="C91" s="6"/>
      <c r="D91" s="6" t="s">
        <v>392</v>
      </c>
      <c r="E91" s="6"/>
      <c r="F91" s="7">
        <v>-0.18</v>
      </c>
      <c r="G91" s="6"/>
      <c r="H91" s="7">
        <v>0.03</v>
      </c>
      <c r="I91" s="6"/>
      <c r="J91" s="7">
        <v>-5.9889999999999999</v>
      </c>
      <c r="K91" s="6"/>
      <c r="L91" s="7" t="s">
        <v>468</v>
      </c>
      <c r="M91" s="6"/>
    </row>
    <row r="92" spans="2:17" ht="16.2" x14ac:dyDescent="0.3">
      <c r="B92" s="6"/>
      <c r="C92" s="6"/>
      <c r="D92" s="6" t="s">
        <v>394</v>
      </c>
      <c r="E92" s="6"/>
      <c r="F92" s="7">
        <v>-0.16400000000000001</v>
      </c>
      <c r="G92" s="6"/>
      <c r="H92" s="7">
        <v>0.03</v>
      </c>
      <c r="I92" s="6"/>
      <c r="J92" s="7">
        <v>-5.4589999999999996</v>
      </c>
      <c r="K92" s="6"/>
      <c r="L92" s="7" t="s">
        <v>469</v>
      </c>
      <c r="M92" s="6"/>
    </row>
    <row r="93" spans="2:17" ht="16.2" x14ac:dyDescent="0.3">
      <c r="B93" s="6"/>
      <c r="C93" s="6"/>
      <c r="D93" s="6" t="s">
        <v>396</v>
      </c>
      <c r="E93" s="6"/>
      <c r="F93" s="7">
        <v>-0.158</v>
      </c>
      <c r="G93" s="6"/>
      <c r="H93" s="7">
        <v>0.03</v>
      </c>
      <c r="I93" s="6"/>
      <c r="J93" s="7">
        <v>-5.2480000000000002</v>
      </c>
      <c r="K93" s="6"/>
      <c r="L93" s="7" t="s">
        <v>470</v>
      </c>
      <c r="M93" s="6"/>
    </row>
    <row r="94" spans="2:17" x14ac:dyDescent="0.3">
      <c r="B94" s="6" t="s">
        <v>390</v>
      </c>
      <c r="C94" s="6"/>
      <c r="D94" s="6" t="s">
        <v>392</v>
      </c>
      <c r="E94" s="6"/>
      <c r="F94" s="7">
        <v>-2.4E-2</v>
      </c>
      <c r="G94" s="6"/>
      <c r="H94" s="7">
        <v>0.03</v>
      </c>
      <c r="I94" s="6"/>
      <c r="J94" s="7">
        <v>-0.79600000000000004</v>
      </c>
      <c r="K94" s="6"/>
      <c r="L94" s="7">
        <v>1</v>
      </c>
      <c r="M94" s="6"/>
    </row>
    <row r="95" spans="2:17" x14ac:dyDescent="0.3">
      <c r="B95" s="6"/>
      <c r="C95" s="6"/>
      <c r="D95" s="6" t="s">
        <v>394</v>
      </c>
      <c r="E95" s="6"/>
      <c r="F95" s="7">
        <v>-8.0000000000000002E-3</v>
      </c>
      <c r="G95" s="6"/>
      <c r="H95" s="7">
        <v>0.03</v>
      </c>
      <c r="I95" s="6"/>
      <c r="J95" s="7">
        <v>-0.26600000000000001</v>
      </c>
      <c r="K95" s="6"/>
      <c r="L95" s="7">
        <v>1</v>
      </c>
      <c r="M95" s="6"/>
    </row>
    <row r="96" spans="2:17" x14ac:dyDescent="0.3">
      <c r="B96" s="6"/>
      <c r="C96" s="6"/>
      <c r="D96" s="6" t="s">
        <v>396</v>
      </c>
      <c r="E96" s="6"/>
      <c r="F96" s="7">
        <v>-2E-3</v>
      </c>
      <c r="G96" s="6"/>
      <c r="H96" s="7">
        <v>0.03</v>
      </c>
      <c r="I96" s="6"/>
      <c r="J96" s="7">
        <v>-5.5E-2</v>
      </c>
      <c r="K96" s="6"/>
      <c r="L96" s="7">
        <v>1</v>
      </c>
      <c r="M96" s="6"/>
    </row>
    <row r="97" spans="1:17" x14ac:dyDescent="0.3">
      <c r="B97" s="6" t="s">
        <v>392</v>
      </c>
      <c r="C97" s="6"/>
      <c r="D97" s="6" t="s">
        <v>394</v>
      </c>
      <c r="E97" s="6"/>
      <c r="F97" s="7">
        <v>1.6E-2</v>
      </c>
      <c r="G97" s="6"/>
      <c r="H97" s="7">
        <v>0.03</v>
      </c>
      <c r="I97" s="6"/>
      <c r="J97" s="7">
        <v>0.53100000000000003</v>
      </c>
      <c r="K97" s="6"/>
      <c r="L97" s="7">
        <v>1</v>
      </c>
      <c r="M97" s="6"/>
    </row>
    <row r="98" spans="1:17" x14ac:dyDescent="0.3">
      <c r="B98" s="6"/>
      <c r="C98" s="6"/>
      <c r="D98" s="6" t="s">
        <v>396</v>
      </c>
      <c r="E98" s="6"/>
      <c r="F98" s="7">
        <v>2.1999999999999999E-2</v>
      </c>
      <c r="G98" s="6"/>
      <c r="H98" s="7">
        <v>0.03</v>
      </c>
      <c r="I98" s="6"/>
      <c r="J98" s="7">
        <v>0.74099999999999999</v>
      </c>
      <c r="K98" s="6"/>
      <c r="L98" s="7">
        <v>1</v>
      </c>
      <c r="M98" s="6"/>
    </row>
    <row r="99" spans="1:17" x14ac:dyDescent="0.3">
      <c r="B99" s="6" t="s">
        <v>394</v>
      </c>
      <c r="C99" s="6"/>
      <c r="D99" s="6" t="s">
        <v>396</v>
      </c>
      <c r="E99" s="6"/>
      <c r="F99" s="7">
        <v>6.0000000000000001E-3</v>
      </c>
      <c r="G99" s="6"/>
      <c r="H99" s="7">
        <v>0.03</v>
      </c>
      <c r="I99" s="6"/>
      <c r="J99" s="7">
        <v>0.21</v>
      </c>
      <c r="K99" s="6"/>
      <c r="L99" s="7">
        <v>1</v>
      </c>
      <c r="M99" s="6"/>
    </row>
    <row r="100" spans="1:17" ht="15" thickBot="1" x14ac:dyDescent="0.35">
      <c r="B100" s="16"/>
      <c r="C100" s="16"/>
      <c r="D100" s="16"/>
      <c r="E100" s="16"/>
      <c r="F100" s="16"/>
      <c r="G100" s="16"/>
      <c r="H100" s="16"/>
      <c r="I100" s="16"/>
      <c r="J100" s="16"/>
      <c r="K100" s="16"/>
      <c r="L100" s="16"/>
      <c r="M100" s="16"/>
    </row>
    <row r="101" spans="1:17" ht="14.4" customHeight="1" x14ac:dyDescent="0.3">
      <c r="B101" s="17" t="s">
        <v>398</v>
      </c>
      <c r="C101" s="17"/>
      <c r="D101" s="17"/>
      <c r="E101" s="17"/>
      <c r="F101" s="17"/>
      <c r="G101" s="17"/>
      <c r="H101" s="17"/>
      <c r="I101" s="17"/>
      <c r="J101" s="17"/>
      <c r="K101" s="17"/>
      <c r="L101" s="17"/>
      <c r="M101" s="17"/>
    </row>
    <row r="102" spans="1:17" ht="14.4" customHeight="1" x14ac:dyDescent="0.3">
      <c r="B102" s="18" t="s">
        <v>264</v>
      </c>
      <c r="C102" s="18"/>
      <c r="D102" s="18"/>
      <c r="E102" s="18"/>
      <c r="F102" s="18"/>
      <c r="G102" s="18"/>
      <c r="H102" s="18"/>
      <c r="I102" s="18"/>
      <c r="J102" s="18"/>
      <c r="K102" s="18"/>
      <c r="L102" s="18"/>
      <c r="M102" s="18"/>
    </row>
    <row r="104" spans="1:17" s="4" customFormat="1" x14ac:dyDescent="0.3">
      <c r="A104"/>
    </row>
    <row r="106" spans="1:17" ht="23.4" x14ac:dyDescent="0.3">
      <c r="B106" s="5" t="s">
        <v>471</v>
      </c>
    </row>
    <row r="108" spans="1:17" ht="15" thickBot="1" x14ac:dyDescent="0.35">
      <c r="B108" s="14" t="s">
        <v>225</v>
      </c>
      <c r="C108" s="14"/>
      <c r="D108" s="14"/>
      <c r="E108" s="14"/>
      <c r="F108" s="14"/>
      <c r="G108" s="14"/>
      <c r="H108" s="14"/>
      <c r="I108" s="14"/>
      <c r="J108" s="14"/>
      <c r="K108" s="14"/>
      <c r="L108" s="14"/>
      <c r="M108" s="14"/>
      <c r="N108" s="14"/>
      <c r="O108" s="14"/>
      <c r="P108" s="14"/>
      <c r="Q108" s="14"/>
    </row>
    <row r="109" spans="1:17" ht="15" thickBot="1" x14ac:dyDescent="0.35">
      <c r="B109" s="15" t="s">
        <v>226</v>
      </c>
      <c r="C109" s="15"/>
      <c r="D109" s="15" t="s">
        <v>289</v>
      </c>
      <c r="E109" s="15"/>
      <c r="F109" s="15" t="s">
        <v>227</v>
      </c>
      <c r="G109" s="15"/>
      <c r="H109" s="15" t="s">
        <v>228</v>
      </c>
      <c r="I109" s="15"/>
      <c r="J109" s="15" t="s">
        <v>229</v>
      </c>
      <c r="K109" s="15"/>
      <c r="L109" s="15" t="s">
        <v>230</v>
      </c>
      <c r="M109" s="15"/>
      <c r="N109" s="15" t="s">
        <v>231</v>
      </c>
      <c r="O109" s="15"/>
      <c r="P109" s="15" t="s">
        <v>232</v>
      </c>
      <c r="Q109" s="15"/>
    </row>
    <row r="110" spans="1:17" ht="32.4" x14ac:dyDescent="0.3">
      <c r="B110" s="6" t="s">
        <v>233</v>
      </c>
      <c r="C110" s="6"/>
      <c r="D110" s="6" t="s">
        <v>290</v>
      </c>
      <c r="E110" s="6"/>
      <c r="F110" s="7">
        <v>1.0349999999999999</v>
      </c>
      <c r="G110" s="6" t="s">
        <v>291</v>
      </c>
      <c r="H110" s="7">
        <v>4</v>
      </c>
      <c r="I110" s="6" t="s">
        <v>291</v>
      </c>
      <c r="J110" s="7">
        <v>0.25900000000000001</v>
      </c>
      <c r="K110" s="6" t="s">
        <v>291</v>
      </c>
      <c r="L110" s="7">
        <v>12.068</v>
      </c>
      <c r="M110" s="6" t="s">
        <v>291</v>
      </c>
      <c r="N110" s="7" t="s">
        <v>472</v>
      </c>
      <c r="O110" s="6" t="s">
        <v>291</v>
      </c>
      <c r="P110" s="7">
        <v>0.36499999999999999</v>
      </c>
      <c r="Q110" s="6"/>
    </row>
    <row r="111" spans="1:17" ht="32.4" x14ac:dyDescent="0.3">
      <c r="B111" s="6"/>
      <c r="C111" s="6"/>
      <c r="D111" s="6" t="s">
        <v>293</v>
      </c>
      <c r="E111" s="6"/>
      <c r="F111" s="7">
        <v>1.0349999999999999</v>
      </c>
      <c r="G111" s="6"/>
      <c r="H111" s="7">
        <v>1.5389999999999999</v>
      </c>
      <c r="I111" s="6"/>
      <c r="J111" s="7">
        <v>0.67200000000000004</v>
      </c>
      <c r="K111" s="6"/>
      <c r="L111" s="7">
        <v>12.068</v>
      </c>
      <c r="M111" s="6"/>
      <c r="N111" s="7" t="s">
        <v>473</v>
      </c>
      <c r="O111" s="6"/>
      <c r="P111" s="7">
        <v>0.36499999999999999</v>
      </c>
      <c r="Q111" s="6"/>
    </row>
    <row r="112" spans="1:17" x14ac:dyDescent="0.3">
      <c r="B112" s="6" t="s">
        <v>253</v>
      </c>
      <c r="C112" s="6"/>
      <c r="D112" s="6" t="s">
        <v>290</v>
      </c>
      <c r="E112" s="6"/>
      <c r="F112" s="7">
        <v>3.5000000000000003E-2</v>
      </c>
      <c r="G112" s="6" t="s">
        <v>291</v>
      </c>
      <c r="H112" s="7">
        <v>4</v>
      </c>
      <c r="I112" s="6" t="s">
        <v>291</v>
      </c>
      <c r="J112" s="7">
        <v>8.9999999999999993E-3</v>
      </c>
      <c r="K112" s="6" t="s">
        <v>291</v>
      </c>
      <c r="L112" s="7">
        <v>0.41199999999999998</v>
      </c>
      <c r="M112" s="6" t="s">
        <v>291</v>
      </c>
      <c r="N112" s="7">
        <v>0.8</v>
      </c>
      <c r="O112" s="6" t="s">
        <v>291</v>
      </c>
      <c r="P112" s="7">
        <v>1.9E-2</v>
      </c>
      <c r="Q112" s="6"/>
    </row>
    <row r="113" spans="2:17" x14ac:dyDescent="0.3">
      <c r="B113" s="6"/>
      <c r="C113" s="6"/>
      <c r="D113" s="6" t="s">
        <v>293</v>
      </c>
      <c r="E113" s="6"/>
      <c r="F113" s="7">
        <v>3.5000000000000003E-2</v>
      </c>
      <c r="G113" s="6"/>
      <c r="H113" s="7">
        <v>1.5389999999999999</v>
      </c>
      <c r="I113" s="6"/>
      <c r="J113" s="7">
        <v>2.3E-2</v>
      </c>
      <c r="K113" s="6"/>
      <c r="L113" s="7">
        <v>0.41199999999999998</v>
      </c>
      <c r="M113" s="6"/>
      <c r="N113" s="7">
        <v>0.61299999999999999</v>
      </c>
      <c r="O113" s="6"/>
      <c r="P113" s="7">
        <v>1.9E-2</v>
      </c>
      <c r="Q113" s="6"/>
    </row>
    <row r="114" spans="2:17" x14ac:dyDescent="0.3">
      <c r="B114" s="6" t="s">
        <v>234</v>
      </c>
      <c r="C114" s="6"/>
      <c r="D114" s="6" t="s">
        <v>290</v>
      </c>
      <c r="E114" s="6"/>
      <c r="F114" s="7">
        <v>1.8009999999999999</v>
      </c>
      <c r="G114" s="6"/>
      <c r="H114" s="7">
        <v>84</v>
      </c>
      <c r="I114" s="6"/>
      <c r="J114" s="7">
        <v>2.1000000000000001E-2</v>
      </c>
      <c r="K114" s="6"/>
      <c r="L114" s="7"/>
      <c r="M114" s="6"/>
      <c r="N114" s="7"/>
      <c r="O114" s="6"/>
      <c r="P114" s="7"/>
      <c r="Q114" s="6"/>
    </row>
    <row r="115" spans="2:17" x14ac:dyDescent="0.3">
      <c r="B115" s="6"/>
      <c r="C115" s="6"/>
      <c r="D115" s="6" t="s">
        <v>293</v>
      </c>
      <c r="E115" s="6"/>
      <c r="F115" s="7">
        <v>1.8009999999999999</v>
      </c>
      <c r="G115" s="6"/>
      <c r="H115" s="7">
        <v>32.314999999999998</v>
      </c>
      <c r="I115" s="6"/>
      <c r="J115" s="7">
        <v>5.6000000000000001E-2</v>
      </c>
      <c r="K115" s="6"/>
      <c r="L115" s="7"/>
      <c r="M115" s="6"/>
      <c r="N115" s="7"/>
      <c r="O115" s="6"/>
      <c r="P115" s="7"/>
      <c r="Q115" s="6"/>
    </row>
    <row r="116" spans="2:17" x14ac:dyDescent="0.3">
      <c r="B116" s="6" t="s">
        <v>235</v>
      </c>
      <c r="C116" s="6"/>
      <c r="D116" s="6" t="s">
        <v>290</v>
      </c>
      <c r="E116" s="6"/>
      <c r="F116" s="7">
        <v>0.17</v>
      </c>
      <c r="G116" s="6"/>
      <c r="H116" s="7">
        <v>1</v>
      </c>
      <c r="I116" s="6"/>
      <c r="J116" s="7">
        <v>0.17</v>
      </c>
      <c r="K116" s="6"/>
      <c r="L116" s="7">
        <v>0.86299999999999999</v>
      </c>
      <c r="M116" s="6"/>
      <c r="N116" s="7">
        <v>0.36299999999999999</v>
      </c>
      <c r="O116" s="6"/>
      <c r="P116" s="7">
        <v>3.9E-2</v>
      </c>
      <c r="Q116" s="6"/>
    </row>
    <row r="117" spans="2:17" ht="28.8" x14ac:dyDescent="0.3">
      <c r="B117" s="6" t="s">
        <v>254</v>
      </c>
      <c r="C117" s="6"/>
      <c r="D117" s="6" t="s">
        <v>290</v>
      </c>
      <c r="E117" s="6"/>
      <c r="F117" s="7">
        <v>0.307</v>
      </c>
      <c r="G117" s="6"/>
      <c r="H117" s="7">
        <v>1</v>
      </c>
      <c r="I117" s="6"/>
      <c r="J117" s="7">
        <v>0.307</v>
      </c>
      <c r="K117" s="6"/>
      <c r="L117" s="7">
        <v>1.5569999999999999</v>
      </c>
      <c r="M117" s="6"/>
      <c r="N117" s="7">
        <v>0.22600000000000001</v>
      </c>
      <c r="O117" s="6"/>
      <c r="P117" s="7">
        <v>6.9000000000000006E-2</v>
      </c>
      <c r="Q117" s="6"/>
    </row>
    <row r="118" spans="2:17" x14ac:dyDescent="0.3">
      <c r="B118" s="6" t="s">
        <v>234</v>
      </c>
      <c r="C118" s="6"/>
      <c r="D118" s="6" t="s">
        <v>290</v>
      </c>
      <c r="E118" s="6"/>
      <c r="F118" s="7">
        <v>4.1459999999999999</v>
      </c>
      <c r="G118" s="6"/>
      <c r="H118" s="7">
        <v>21</v>
      </c>
      <c r="I118" s="6"/>
      <c r="J118" s="7">
        <v>0.19700000000000001</v>
      </c>
      <c r="K118" s="6"/>
      <c r="L118" s="7"/>
      <c r="M118" s="6"/>
      <c r="N118" s="7"/>
      <c r="O118" s="6"/>
      <c r="P118" s="7"/>
      <c r="Q118" s="6"/>
    </row>
    <row r="119" spans="2:17" x14ac:dyDescent="0.3">
      <c r="B119" s="6" t="s">
        <v>236</v>
      </c>
      <c r="C119" s="6"/>
      <c r="D119" s="6" t="s">
        <v>290</v>
      </c>
      <c r="E119" s="6"/>
      <c r="F119" s="7">
        <v>2.4E-2</v>
      </c>
      <c r="G119" s="6" t="s">
        <v>291</v>
      </c>
      <c r="H119" s="7">
        <v>4</v>
      </c>
      <c r="I119" s="6" t="s">
        <v>291</v>
      </c>
      <c r="J119" s="7">
        <v>6.0000000000000001E-3</v>
      </c>
      <c r="K119" s="6" t="s">
        <v>291</v>
      </c>
      <c r="L119" s="7">
        <v>0.48699999999999999</v>
      </c>
      <c r="M119" s="6" t="s">
        <v>291</v>
      </c>
      <c r="N119" s="7">
        <v>0.745</v>
      </c>
      <c r="O119" s="6" t="s">
        <v>291</v>
      </c>
      <c r="P119" s="7">
        <v>2.3E-2</v>
      </c>
      <c r="Q119" s="6"/>
    </row>
    <row r="120" spans="2:17" x14ac:dyDescent="0.3">
      <c r="B120" s="6"/>
      <c r="C120" s="6"/>
      <c r="D120" s="6" t="s">
        <v>293</v>
      </c>
      <c r="E120" s="6"/>
      <c r="F120" s="7">
        <v>2.4E-2</v>
      </c>
      <c r="G120" s="6"/>
      <c r="H120" s="7">
        <v>1.7569999999999999</v>
      </c>
      <c r="I120" s="6"/>
      <c r="J120" s="7">
        <v>1.4E-2</v>
      </c>
      <c r="K120" s="6"/>
      <c r="L120" s="7">
        <v>0.48699999999999999</v>
      </c>
      <c r="M120" s="6"/>
      <c r="N120" s="7">
        <v>0.59399999999999997</v>
      </c>
      <c r="O120" s="6"/>
      <c r="P120" s="7">
        <v>2.3E-2</v>
      </c>
      <c r="Q120" s="6"/>
    </row>
    <row r="121" spans="2:17" ht="28.8" x14ac:dyDescent="0.3">
      <c r="B121" s="6" t="s">
        <v>255</v>
      </c>
      <c r="C121" s="6"/>
      <c r="D121" s="6" t="s">
        <v>290</v>
      </c>
      <c r="E121" s="6"/>
      <c r="F121" s="7">
        <v>2.5999999999999999E-2</v>
      </c>
      <c r="G121" s="6" t="s">
        <v>291</v>
      </c>
      <c r="H121" s="7">
        <v>4</v>
      </c>
      <c r="I121" s="6" t="s">
        <v>291</v>
      </c>
      <c r="J121" s="7">
        <v>6.0000000000000001E-3</v>
      </c>
      <c r="K121" s="6" t="s">
        <v>291</v>
      </c>
      <c r="L121" s="7">
        <v>0.53</v>
      </c>
      <c r="M121" s="6" t="s">
        <v>291</v>
      </c>
      <c r="N121" s="7">
        <v>0.71399999999999997</v>
      </c>
      <c r="O121" s="6" t="s">
        <v>291</v>
      </c>
      <c r="P121" s="7">
        <v>2.5000000000000001E-2</v>
      </c>
      <c r="Q121" s="6"/>
    </row>
    <row r="122" spans="2:17" x14ac:dyDescent="0.3">
      <c r="B122" s="6"/>
      <c r="C122" s="6"/>
      <c r="D122" s="6" t="s">
        <v>293</v>
      </c>
      <c r="E122" s="6"/>
      <c r="F122" s="7">
        <v>2.5999999999999999E-2</v>
      </c>
      <c r="G122" s="6"/>
      <c r="H122" s="7">
        <v>1.7569999999999999</v>
      </c>
      <c r="I122" s="6"/>
      <c r="J122" s="7">
        <v>1.4999999999999999E-2</v>
      </c>
      <c r="K122" s="6"/>
      <c r="L122" s="7">
        <v>0.53</v>
      </c>
      <c r="M122" s="6"/>
      <c r="N122" s="7">
        <v>0.56999999999999995</v>
      </c>
      <c r="O122" s="6"/>
      <c r="P122" s="7">
        <v>2.5000000000000001E-2</v>
      </c>
      <c r="Q122" s="6"/>
    </row>
    <row r="123" spans="2:17" x14ac:dyDescent="0.3">
      <c r="B123" s="6" t="s">
        <v>234</v>
      </c>
      <c r="C123" s="6"/>
      <c r="D123" s="6" t="s">
        <v>290</v>
      </c>
      <c r="E123" s="6"/>
      <c r="F123" s="7">
        <v>1.0269999999999999</v>
      </c>
      <c r="G123" s="6"/>
      <c r="H123" s="7">
        <v>84</v>
      </c>
      <c r="I123" s="6"/>
      <c r="J123" s="7">
        <v>1.2E-2</v>
      </c>
      <c r="K123" s="6"/>
      <c r="L123" s="7"/>
      <c r="M123" s="6"/>
      <c r="N123" s="7"/>
      <c r="O123" s="6"/>
      <c r="P123" s="7"/>
      <c r="Q123" s="6"/>
    </row>
    <row r="124" spans="2:17" x14ac:dyDescent="0.3">
      <c r="B124" s="6"/>
      <c r="C124" s="6"/>
      <c r="D124" s="6" t="s">
        <v>293</v>
      </c>
      <c r="E124" s="6"/>
      <c r="F124" s="7">
        <v>1.0269999999999999</v>
      </c>
      <c r="G124" s="6"/>
      <c r="H124" s="7">
        <v>36.905999999999999</v>
      </c>
      <c r="I124" s="6"/>
      <c r="J124" s="7">
        <v>2.8000000000000001E-2</v>
      </c>
      <c r="K124" s="6"/>
      <c r="L124" s="7"/>
      <c r="M124" s="6"/>
      <c r="N124" s="7"/>
      <c r="O124" s="6"/>
      <c r="P124" s="7"/>
      <c r="Q124" s="6"/>
    </row>
    <row r="125" spans="2:17" ht="15" thickBot="1" x14ac:dyDescent="0.35">
      <c r="B125" s="16"/>
      <c r="C125" s="16"/>
      <c r="D125" s="16"/>
      <c r="E125" s="16"/>
      <c r="F125" s="16"/>
      <c r="G125" s="16"/>
      <c r="H125" s="16"/>
      <c r="I125" s="16"/>
      <c r="J125" s="16"/>
      <c r="K125" s="16"/>
      <c r="L125" s="16"/>
      <c r="M125" s="16"/>
      <c r="N125" s="16"/>
      <c r="O125" s="16"/>
      <c r="P125" s="16"/>
      <c r="Q125" s="16"/>
    </row>
    <row r="126" spans="2:17" ht="14.4" customHeight="1" x14ac:dyDescent="0.3">
      <c r="B126" s="17" t="s">
        <v>296</v>
      </c>
      <c r="C126" s="17"/>
      <c r="D126" s="17"/>
      <c r="E126" s="17"/>
      <c r="F126" s="17"/>
      <c r="G126" s="17"/>
      <c r="H126" s="17"/>
      <c r="I126" s="17"/>
      <c r="J126" s="17"/>
      <c r="K126" s="17"/>
      <c r="L126" s="17"/>
      <c r="M126" s="17"/>
      <c r="N126" s="17"/>
      <c r="O126" s="17"/>
      <c r="P126" s="17"/>
      <c r="Q126" s="17"/>
    </row>
    <row r="127" spans="2:17" ht="14.4" customHeight="1" x14ac:dyDescent="0.3">
      <c r="B127" s="18" t="s">
        <v>237</v>
      </c>
      <c r="C127" s="18"/>
      <c r="D127" s="18"/>
      <c r="E127" s="18"/>
      <c r="F127" s="18"/>
      <c r="G127" s="18"/>
      <c r="H127" s="18"/>
      <c r="I127" s="18"/>
      <c r="J127" s="18"/>
      <c r="K127" s="18"/>
      <c r="L127" s="18"/>
      <c r="M127" s="18"/>
      <c r="N127" s="18"/>
      <c r="O127" s="18"/>
      <c r="P127" s="18"/>
      <c r="Q127" s="18"/>
    </row>
    <row r="128" spans="2:17" ht="14.4" customHeight="1" x14ac:dyDescent="0.3">
      <c r="B128" s="19" t="s">
        <v>297</v>
      </c>
      <c r="C128" s="19"/>
      <c r="D128" s="19"/>
      <c r="E128" s="19"/>
      <c r="F128" s="19"/>
      <c r="G128" s="19"/>
      <c r="H128" s="19"/>
      <c r="I128" s="19"/>
      <c r="J128" s="19"/>
      <c r="K128" s="19"/>
      <c r="L128" s="19"/>
      <c r="M128" s="19"/>
      <c r="N128" s="19"/>
      <c r="O128" s="19"/>
      <c r="P128" s="19"/>
      <c r="Q128" s="19"/>
    </row>
    <row r="130" spans="2:17" ht="15" thickBot="1" x14ac:dyDescent="0.35">
      <c r="B130" s="14" t="s">
        <v>238</v>
      </c>
      <c r="C130" s="14"/>
      <c r="D130" s="14"/>
      <c r="E130" s="14"/>
      <c r="F130" s="14"/>
      <c r="G130" s="14"/>
      <c r="H130" s="14"/>
      <c r="I130" s="14"/>
      <c r="J130" s="14"/>
      <c r="K130" s="14"/>
      <c r="L130" s="14"/>
      <c r="M130" s="14"/>
      <c r="N130" s="14"/>
      <c r="O130" s="14"/>
    </row>
    <row r="131" spans="2:17" ht="15" thickBot="1" x14ac:dyDescent="0.35">
      <c r="B131" s="15" t="s">
        <v>226</v>
      </c>
      <c r="C131" s="15"/>
      <c r="D131" s="15" t="s">
        <v>227</v>
      </c>
      <c r="E131" s="15"/>
      <c r="F131" s="15" t="s">
        <v>228</v>
      </c>
      <c r="G131" s="15"/>
      <c r="H131" s="15" t="s">
        <v>229</v>
      </c>
      <c r="I131" s="15"/>
      <c r="J131" s="15" t="s">
        <v>230</v>
      </c>
      <c r="K131" s="15"/>
      <c r="L131" s="15" t="s">
        <v>231</v>
      </c>
      <c r="M131" s="15"/>
      <c r="N131" s="15" t="s">
        <v>232</v>
      </c>
      <c r="O131" s="15"/>
    </row>
    <row r="132" spans="2:17" x14ac:dyDescent="0.3">
      <c r="B132" s="6" t="s">
        <v>1</v>
      </c>
      <c r="C132" s="6"/>
      <c r="D132" s="7">
        <v>2.5790000000000002</v>
      </c>
      <c r="E132" s="6"/>
      <c r="F132" s="7">
        <v>1</v>
      </c>
      <c r="G132" s="6"/>
      <c r="H132" s="7">
        <v>2.5790000000000002</v>
      </c>
      <c r="I132" s="6"/>
      <c r="J132" s="7">
        <v>1.5329999999999999</v>
      </c>
      <c r="K132" s="6"/>
      <c r="L132" s="7">
        <v>0.22900000000000001</v>
      </c>
      <c r="M132" s="6"/>
      <c r="N132" s="7">
        <v>6.8000000000000005E-2</v>
      </c>
      <c r="O132" s="6"/>
    </row>
    <row r="133" spans="2:17" x14ac:dyDescent="0.3">
      <c r="B133" s="6" t="s">
        <v>234</v>
      </c>
      <c r="C133" s="6"/>
      <c r="D133" s="7">
        <v>35.328000000000003</v>
      </c>
      <c r="E133" s="6"/>
      <c r="F133" s="7">
        <v>21</v>
      </c>
      <c r="G133" s="6"/>
      <c r="H133" s="7">
        <v>1.6819999999999999</v>
      </c>
      <c r="I133" s="6"/>
      <c r="J133" s="7"/>
      <c r="K133" s="6"/>
      <c r="L133" s="7"/>
      <c r="M133" s="6"/>
      <c r="N133" s="7"/>
      <c r="O133" s="6"/>
    </row>
    <row r="134" spans="2:17" ht="15" thickBot="1" x14ac:dyDescent="0.35">
      <c r="B134" s="16"/>
      <c r="C134" s="16"/>
      <c r="D134" s="16"/>
      <c r="E134" s="16"/>
      <c r="F134" s="16"/>
      <c r="G134" s="16"/>
      <c r="H134" s="16"/>
      <c r="I134" s="16"/>
      <c r="J134" s="16"/>
      <c r="K134" s="16"/>
      <c r="L134" s="16"/>
      <c r="M134" s="16"/>
      <c r="N134" s="16"/>
      <c r="O134" s="16"/>
    </row>
    <row r="135" spans="2:17" ht="14.4" customHeight="1" x14ac:dyDescent="0.3">
      <c r="B135" s="17" t="s">
        <v>237</v>
      </c>
      <c r="C135" s="17"/>
      <c r="D135" s="17"/>
      <c r="E135" s="17"/>
      <c r="F135" s="17"/>
      <c r="G135" s="17"/>
      <c r="H135" s="17"/>
      <c r="I135" s="17"/>
      <c r="J135" s="17"/>
      <c r="K135" s="17"/>
      <c r="L135" s="17"/>
      <c r="M135" s="17"/>
      <c r="N135" s="17"/>
      <c r="O135" s="17"/>
    </row>
    <row r="138" spans="2:17" ht="18" x14ac:dyDescent="0.3">
      <c r="B138" s="8" t="s">
        <v>298</v>
      </c>
    </row>
    <row r="140" spans="2:17" ht="15" thickBot="1" x14ac:dyDescent="0.35">
      <c r="B140" s="14" t="s">
        <v>299</v>
      </c>
      <c r="C140" s="14"/>
      <c r="D140" s="14"/>
      <c r="E140" s="14"/>
      <c r="F140" s="14"/>
      <c r="G140" s="14"/>
      <c r="H140" s="14"/>
      <c r="I140" s="14"/>
      <c r="J140" s="14"/>
      <c r="K140" s="14"/>
      <c r="L140" s="14"/>
      <c r="M140" s="14"/>
      <c r="N140" s="14"/>
      <c r="O140" s="14"/>
      <c r="P140" s="14"/>
      <c r="Q140" s="14"/>
    </row>
    <row r="141" spans="2:17" ht="15" thickBot="1" x14ac:dyDescent="0.35">
      <c r="B141" s="15"/>
      <c r="C141" s="15"/>
      <c r="D141" s="15" t="s">
        <v>300</v>
      </c>
      <c r="E141" s="15"/>
      <c r="F141" s="15" t="s">
        <v>301</v>
      </c>
      <c r="G141" s="15"/>
      <c r="H141" s="15" t="s">
        <v>228</v>
      </c>
      <c r="I141" s="15"/>
      <c r="J141" s="15" t="s">
        <v>302</v>
      </c>
      <c r="K141" s="15"/>
      <c r="L141" s="15" t="s">
        <v>303</v>
      </c>
      <c r="M141" s="15"/>
      <c r="N141" s="15" t="s">
        <v>304</v>
      </c>
      <c r="O141" s="15"/>
      <c r="P141" s="15" t="s">
        <v>305</v>
      </c>
      <c r="Q141" s="15"/>
    </row>
    <row r="142" spans="2:17" ht="16.2" x14ac:dyDescent="0.3">
      <c r="B142" s="6" t="s">
        <v>233</v>
      </c>
      <c r="C142" s="6"/>
      <c r="D142" s="7">
        <v>3.1E-2</v>
      </c>
      <c r="E142" s="6"/>
      <c r="F142" s="7">
        <v>67.272999999999996</v>
      </c>
      <c r="G142" s="6"/>
      <c r="H142" s="7">
        <v>9</v>
      </c>
      <c r="I142" s="6"/>
      <c r="J142" s="7" t="s">
        <v>474</v>
      </c>
      <c r="K142" s="6"/>
      <c r="L142" s="7">
        <v>0.38500000000000001</v>
      </c>
      <c r="M142" s="6"/>
      <c r="N142" s="7">
        <v>0.40899999999999997</v>
      </c>
      <c r="O142" s="6"/>
      <c r="P142" s="7">
        <v>0.25</v>
      </c>
      <c r="Q142" s="6"/>
    </row>
    <row r="143" spans="2:17" ht="16.2" x14ac:dyDescent="0.3">
      <c r="B143" s="6" t="s">
        <v>236</v>
      </c>
      <c r="C143" s="6"/>
      <c r="D143" s="7">
        <v>6.6000000000000003E-2</v>
      </c>
      <c r="E143" s="6"/>
      <c r="F143" s="7">
        <v>52.722000000000001</v>
      </c>
      <c r="G143" s="6"/>
      <c r="H143" s="7">
        <v>9</v>
      </c>
      <c r="I143" s="6"/>
      <c r="J143" s="7" t="s">
        <v>475</v>
      </c>
      <c r="K143" s="6"/>
      <c r="L143" s="7">
        <v>0.439</v>
      </c>
      <c r="M143" s="6"/>
      <c r="N143" s="7">
        <v>0.47599999999999998</v>
      </c>
      <c r="O143" s="6"/>
      <c r="P143" s="7">
        <v>0.25</v>
      </c>
      <c r="Q143" s="6"/>
    </row>
    <row r="144" spans="2:17" ht="15" thickBot="1" x14ac:dyDescent="0.35">
      <c r="B144" s="16"/>
      <c r="C144" s="16"/>
      <c r="D144" s="16"/>
      <c r="E144" s="16"/>
      <c r="F144" s="16"/>
      <c r="G144" s="16"/>
      <c r="H144" s="16"/>
      <c r="I144" s="16"/>
      <c r="J144" s="16"/>
      <c r="K144" s="16"/>
      <c r="L144" s="16"/>
      <c r="M144" s="16"/>
      <c r="N144" s="16"/>
      <c r="O144" s="16"/>
      <c r="P144" s="16"/>
      <c r="Q144" s="16"/>
    </row>
    <row r="147" spans="2:13" ht="18" x14ac:dyDescent="0.3">
      <c r="B147" s="8" t="s">
        <v>239</v>
      </c>
    </row>
    <row r="149" spans="2:13" ht="15" thickBot="1" x14ac:dyDescent="0.35">
      <c r="B149" s="14" t="s">
        <v>256</v>
      </c>
      <c r="C149" s="14"/>
      <c r="D149" s="14"/>
      <c r="E149" s="14"/>
      <c r="F149" s="14"/>
      <c r="G149" s="14"/>
      <c r="H149" s="14"/>
      <c r="I149" s="14"/>
      <c r="J149" s="14"/>
      <c r="K149" s="14"/>
      <c r="L149" s="14"/>
      <c r="M149" s="14"/>
    </row>
    <row r="150" spans="2:13" ht="15.6" customHeight="1" thickBot="1" x14ac:dyDescent="0.35">
      <c r="B150" s="15"/>
      <c r="C150" s="15"/>
      <c r="D150" s="15"/>
      <c r="E150" s="15"/>
      <c r="F150" s="15" t="s">
        <v>241</v>
      </c>
      <c r="G150" s="15"/>
      <c r="H150" s="15" t="s">
        <v>242</v>
      </c>
      <c r="I150" s="15"/>
      <c r="J150" s="15" t="s">
        <v>243</v>
      </c>
      <c r="K150" s="15"/>
      <c r="L150" s="15" t="s">
        <v>244</v>
      </c>
      <c r="M150" s="15"/>
    </row>
    <row r="151" spans="2:13" ht="16.2" x14ac:dyDescent="0.3">
      <c r="B151" s="6" t="s">
        <v>209</v>
      </c>
      <c r="C151" s="6"/>
      <c r="D151" s="6" t="s">
        <v>390</v>
      </c>
      <c r="E151" s="6"/>
      <c r="F151" s="7">
        <v>-0.161</v>
      </c>
      <c r="G151" s="6"/>
      <c r="H151" s="7">
        <v>3.1E-2</v>
      </c>
      <c r="I151" s="6"/>
      <c r="J151" s="7">
        <v>-5.1440000000000001</v>
      </c>
      <c r="K151" s="6"/>
      <c r="L151" s="7" t="s">
        <v>476</v>
      </c>
      <c r="M151" s="6"/>
    </row>
    <row r="152" spans="2:13" ht="16.2" x14ac:dyDescent="0.3">
      <c r="B152" s="6"/>
      <c r="C152" s="6"/>
      <c r="D152" s="6" t="s">
        <v>392</v>
      </c>
      <c r="E152" s="6"/>
      <c r="F152" s="7">
        <v>-0.184</v>
      </c>
      <c r="G152" s="6"/>
      <c r="H152" s="7">
        <v>3.1E-2</v>
      </c>
      <c r="I152" s="6"/>
      <c r="J152" s="7">
        <v>-5.8959999999999999</v>
      </c>
      <c r="K152" s="6"/>
      <c r="L152" s="7" t="s">
        <v>477</v>
      </c>
      <c r="M152" s="6"/>
    </row>
    <row r="153" spans="2:13" ht="16.2" x14ac:dyDescent="0.3">
      <c r="B153" s="6"/>
      <c r="C153" s="6"/>
      <c r="D153" s="6" t="s">
        <v>394</v>
      </c>
      <c r="E153" s="6"/>
      <c r="F153" s="7">
        <v>-0.17299999999999999</v>
      </c>
      <c r="G153" s="6"/>
      <c r="H153" s="7">
        <v>3.1E-2</v>
      </c>
      <c r="I153" s="6"/>
      <c r="J153" s="7">
        <v>-5.5220000000000002</v>
      </c>
      <c r="K153" s="6"/>
      <c r="L153" s="7" t="s">
        <v>478</v>
      </c>
      <c r="M153" s="6"/>
    </row>
    <row r="154" spans="2:13" ht="16.2" x14ac:dyDescent="0.3">
      <c r="B154" s="6"/>
      <c r="C154" s="6"/>
      <c r="D154" s="6" t="s">
        <v>396</v>
      </c>
      <c r="E154" s="6"/>
      <c r="F154" s="7">
        <v>-0.16400000000000001</v>
      </c>
      <c r="G154" s="6"/>
      <c r="H154" s="7">
        <v>3.1E-2</v>
      </c>
      <c r="I154" s="6"/>
      <c r="J154" s="7">
        <v>-5.2560000000000002</v>
      </c>
      <c r="K154" s="6"/>
      <c r="L154" s="7" t="s">
        <v>479</v>
      </c>
      <c r="M154" s="6"/>
    </row>
    <row r="155" spans="2:13" x14ac:dyDescent="0.3">
      <c r="B155" s="6" t="s">
        <v>390</v>
      </c>
      <c r="C155" s="6"/>
      <c r="D155" s="6" t="s">
        <v>392</v>
      </c>
      <c r="E155" s="6"/>
      <c r="F155" s="7">
        <v>-2.4E-2</v>
      </c>
      <c r="G155" s="6"/>
      <c r="H155" s="7">
        <v>3.1E-2</v>
      </c>
      <c r="I155" s="6"/>
      <c r="J155" s="7">
        <v>-0.752</v>
      </c>
      <c r="K155" s="6"/>
      <c r="L155" s="7">
        <v>1</v>
      </c>
      <c r="M155" s="6"/>
    </row>
    <row r="156" spans="2:13" x14ac:dyDescent="0.3">
      <c r="B156" s="6"/>
      <c r="C156" s="6"/>
      <c r="D156" s="6" t="s">
        <v>394</v>
      </c>
      <c r="E156" s="6"/>
      <c r="F156" s="7">
        <v>-1.2E-2</v>
      </c>
      <c r="G156" s="6"/>
      <c r="H156" s="7">
        <v>3.1E-2</v>
      </c>
      <c r="I156" s="6"/>
      <c r="J156" s="7">
        <v>-0.378</v>
      </c>
      <c r="K156" s="6"/>
      <c r="L156" s="7">
        <v>1</v>
      </c>
      <c r="M156" s="6"/>
    </row>
    <row r="157" spans="2:13" x14ac:dyDescent="0.3">
      <c r="B157" s="6"/>
      <c r="C157" s="6"/>
      <c r="D157" s="6" t="s">
        <v>396</v>
      </c>
      <c r="E157" s="6"/>
      <c r="F157" s="7">
        <v>-4.0000000000000001E-3</v>
      </c>
      <c r="G157" s="6"/>
      <c r="H157" s="7">
        <v>3.1E-2</v>
      </c>
      <c r="I157" s="6"/>
      <c r="J157" s="7">
        <v>-0.112</v>
      </c>
      <c r="K157" s="6"/>
      <c r="L157" s="7">
        <v>1</v>
      </c>
      <c r="M157" s="6"/>
    </row>
    <row r="158" spans="2:13" x14ac:dyDescent="0.3">
      <c r="B158" s="6" t="s">
        <v>392</v>
      </c>
      <c r="C158" s="6"/>
      <c r="D158" s="6" t="s">
        <v>394</v>
      </c>
      <c r="E158" s="6"/>
      <c r="F158" s="7">
        <v>1.2E-2</v>
      </c>
      <c r="G158" s="6"/>
      <c r="H158" s="7">
        <v>3.1E-2</v>
      </c>
      <c r="I158" s="6"/>
      <c r="J158" s="7">
        <v>0.375</v>
      </c>
      <c r="K158" s="6"/>
      <c r="L158" s="7">
        <v>1</v>
      </c>
      <c r="M158" s="6"/>
    </row>
    <row r="159" spans="2:13" x14ac:dyDescent="0.3">
      <c r="B159" s="6"/>
      <c r="C159" s="6"/>
      <c r="D159" s="6" t="s">
        <v>396</v>
      </c>
      <c r="E159" s="6"/>
      <c r="F159" s="7">
        <v>0.02</v>
      </c>
      <c r="G159" s="6"/>
      <c r="H159" s="7">
        <v>3.1E-2</v>
      </c>
      <c r="I159" s="6"/>
      <c r="J159" s="7">
        <v>0.64</v>
      </c>
      <c r="K159" s="6"/>
      <c r="L159" s="7">
        <v>1</v>
      </c>
      <c r="M159" s="6"/>
    </row>
    <row r="160" spans="2:13" x14ac:dyDescent="0.3">
      <c r="B160" s="6" t="s">
        <v>394</v>
      </c>
      <c r="C160" s="6"/>
      <c r="D160" s="6" t="s">
        <v>396</v>
      </c>
      <c r="E160" s="6"/>
      <c r="F160" s="7">
        <v>8.0000000000000002E-3</v>
      </c>
      <c r="G160" s="6"/>
      <c r="H160" s="7">
        <v>3.1E-2</v>
      </c>
      <c r="I160" s="6"/>
      <c r="J160" s="7">
        <v>0.26600000000000001</v>
      </c>
      <c r="K160" s="6"/>
      <c r="L160" s="7">
        <v>1</v>
      </c>
      <c r="M160" s="6"/>
    </row>
    <row r="161" spans="2:13" ht="15" thickBot="1" x14ac:dyDescent="0.35">
      <c r="B161" s="16"/>
      <c r="C161" s="16"/>
      <c r="D161" s="16"/>
      <c r="E161" s="16"/>
      <c r="F161" s="16"/>
      <c r="G161" s="16"/>
      <c r="H161" s="16"/>
      <c r="I161" s="16"/>
      <c r="J161" s="16"/>
      <c r="K161" s="16"/>
      <c r="L161" s="16"/>
      <c r="M161" s="16"/>
    </row>
    <row r="162" spans="2:13" ht="14.4" customHeight="1" x14ac:dyDescent="0.3">
      <c r="B162" s="17" t="s">
        <v>398</v>
      </c>
      <c r="C162" s="17"/>
      <c r="D162" s="17"/>
      <c r="E162" s="17"/>
      <c r="F162" s="17"/>
      <c r="G162" s="17"/>
      <c r="H162" s="17"/>
      <c r="I162" s="17"/>
      <c r="J162" s="17"/>
      <c r="K162" s="17"/>
      <c r="L162" s="17"/>
      <c r="M162" s="17"/>
    </row>
    <row r="163" spans="2:13" ht="14.4" customHeight="1" x14ac:dyDescent="0.3">
      <c r="B163" s="18" t="s">
        <v>257</v>
      </c>
      <c r="C163" s="18"/>
      <c r="D163" s="18"/>
      <c r="E163" s="18"/>
      <c r="F163" s="18"/>
      <c r="G163" s="18"/>
      <c r="H163" s="18"/>
      <c r="I163" s="18"/>
      <c r="J163" s="18"/>
      <c r="K163" s="18"/>
      <c r="L163" s="18"/>
      <c r="M163" s="18"/>
    </row>
  </sheetData>
  <mergeCells count="85">
    <mergeCell ref="B161:M161"/>
    <mergeCell ref="B162:M162"/>
    <mergeCell ref="B163:M163"/>
    <mergeCell ref="P141:Q141"/>
    <mergeCell ref="B144:Q144"/>
    <mergeCell ref="B149:M149"/>
    <mergeCell ref="B150:C150"/>
    <mergeCell ref="D150:E150"/>
    <mergeCell ref="F150:G150"/>
    <mergeCell ref="H150:I150"/>
    <mergeCell ref="J150:K150"/>
    <mergeCell ref="L150:M150"/>
    <mergeCell ref="B134:O134"/>
    <mergeCell ref="B135:O135"/>
    <mergeCell ref="B140:Q140"/>
    <mergeCell ref="B141:C141"/>
    <mergeCell ref="D141:E141"/>
    <mergeCell ref="F141:G141"/>
    <mergeCell ref="H141:I141"/>
    <mergeCell ref="J141:K141"/>
    <mergeCell ref="L141:M141"/>
    <mergeCell ref="N141:O141"/>
    <mergeCell ref="B130:O130"/>
    <mergeCell ref="B131:C131"/>
    <mergeCell ref="D131:E131"/>
    <mergeCell ref="F131:G131"/>
    <mergeCell ref="H131:I131"/>
    <mergeCell ref="J131:K131"/>
    <mergeCell ref="L131:M131"/>
    <mergeCell ref="N131:O131"/>
    <mergeCell ref="B128:Q128"/>
    <mergeCell ref="B100:M100"/>
    <mergeCell ref="B101:M101"/>
    <mergeCell ref="B102:M102"/>
    <mergeCell ref="B108:Q108"/>
    <mergeCell ref="B109:C109"/>
    <mergeCell ref="D109:E109"/>
    <mergeCell ref="F109:G109"/>
    <mergeCell ref="H109:I109"/>
    <mergeCell ref="J109:K109"/>
    <mergeCell ref="L109:M109"/>
    <mergeCell ref="N109:O109"/>
    <mergeCell ref="P109:Q109"/>
    <mergeCell ref="B125:Q125"/>
    <mergeCell ref="B126:Q126"/>
    <mergeCell ref="B127:Q127"/>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21929E6A-C78A-4500-8A29-A802A2D65FF2}"/>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A39D-12C2-471E-AC90-CD79568ABFF6}">
  <dimension ref="A1:AM163"/>
  <sheetViews>
    <sheetView zoomScaleNormal="100" workbookViewId="0">
      <pane xSplit="1" topLeftCell="B1" activePane="topRight" state="frozen"/>
      <selection pane="topRight" activeCell="A5" sqref="A5"/>
    </sheetView>
  </sheetViews>
  <sheetFormatPr defaultRowHeight="14.4" x14ac:dyDescent="0.3"/>
  <cols>
    <col min="1" max="1" width="21.554687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605</v>
      </c>
      <c r="B1" t="str">
        <f>'Full Data Set'!DT1</f>
        <v>FCR TH Entire Duration Base BFR</v>
      </c>
      <c r="C1" t="str">
        <f>'Full Data Set'!DU1</f>
        <v>FCR TH Entire Duration Set1 BFR</v>
      </c>
      <c r="D1" t="str">
        <f>'Full Data Set'!DV1</f>
        <v>FCR TH Entire Duration Set2 BFR</v>
      </c>
      <c r="E1" t="str">
        <f>'Full Data Set'!DW1</f>
        <v>FCR TH Entire Duration Set3 BFR</v>
      </c>
      <c r="F1" t="str">
        <f>'Full Data Set'!DX1</f>
        <v>FCR TH Entire Duration Set4 BFR</v>
      </c>
      <c r="G1" t="str">
        <f>'Full Data Set'!FP1</f>
        <v>FCR TH Entire Duration Base TRE</v>
      </c>
      <c r="H1" t="str">
        <f>'Full Data Set'!FQ1</f>
        <v>FCR TH Entire Duration Set1 TRE</v>
      </c>
      <c r="I1" t="str">
        <f>'Full Data Set'!FR1</f>
        <v>FCR TH Entire Duration Set2 TRE</v>
      </c>
      <c r="J1" t="str">
        <f>'Full Data Set'!FS1</f>
        <v>FCR TH Entire Duration Set3 TRE</v>
      </c>
      <c r="K1" t="str">
        <f>'Full Data Set'!FT1</f>
        <v>FCR TH Entire Duration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Set'!DT2</f>
        <v>12.64</v>
      </c>
      <c r="C2">
        <f>'Full Data Set'!DU2</f>
        <v>12.760930232558129</v>
      </c>
      <c r="D2">
        <f>'Full Data Set'!DV2</f>
        <v>12.635555555555552</v>
      </c>
      <c r="E2">
        <f>'Full Data Set'!DW2</f>
        <v>12.658888888888889</v>
      </c>
      <c r="F2">
        <f>'Full Data Set'!DX2</f>
        <v>12.616190476190477</v>
      </c>
      <c r="G2">
        <f>'Full Data Set'!FP2</f>
        <v>11.755161290322583</v>
      </c>
      <c r="H2">
        <f>'Full Data Set'!FQ2</f>
        <v>11.843076923076925</v>
      </c>
      <c r="I2">
        <f>'Full Data Set'!FR2</f>
        <v>11.864615384615385</v>
      </c>
      <c r="J2">
        <f>'Full Data Set'!FS2</f>
        <v>12.070588235294117</v>
      </c>
      <c r="K2">
        <f>'Full Data Set'!FT2</f>
        <v>12.055</v>
      </c>
      <c r="M2">
        <v>1</v>
      </c>
      <c r="O2">
        <f>'Graph x axis'!G2</f>
        <v>10</v>
      </c>
      <c r="P2">
        <f>'Graph x axis'!H2</f>
        <v>-1.5</v>
      </c>
      <c r="R2" t="str">
        <f>O1</f>
        <v>Base</v>
      </c>
      <c r="S2">
        <f>O2+P2</f>
        <v>8.5</v>
      </c>
      <c r="T2">
        <f>AVERAGE(G2:G26)</f>
        <v>12.570689619520261</v>
      </c>
      <c r="U2">
        <f>_xlfn.STDEV.S(G2:G26)</f>
        <v>0.41579479570442568</v>
      </c>
      <c r="V2">
        <f>O2+P4</f>
        <v>11.5</v>
      </c>
      <c r="W2">
        <f>AVERAGE(B2:B26)</f>
        <v>12.622083333333334</v>
      </c>
      <c r="X2">
        <f>_xlfn.STDEV.S(B2:B26)</f>
        <v>0.38015991105193409</v>
      </c>
      <c r="Z2">
        <f>'Graph x axis'!E2</f>
        <v>-0.5</v>
      </c>
      <c r="AB2">
        <f>O2+Z$2+P$2</f>
        <v>8</v>
      </c>
      <c r="AC2">
        <f>AVERAGE(G2:G15)</f>
        <v>12.659793512938673</v>
      </c>
      <c r="AD2">
        <f>_xlfn.STDEV.S(G2:G15)</f>
        <v>0.45507936682319672</v>
      </c>
      <c r="AE2">
        <f>O2+Z4+P2</f>
        <v>9</v>
      </c>
      <c r="AF2">
        <f>AVERAGE(G16:G26)</f>
        <v>12.445944168734492</v>
      </c>
      <c r="AG2">
        <f>_xlfn.STDEV.S(G16:G26)</f>
        <v>0.3362094022192792</v>
      </c>
      <c r="AH2">
        <f>O2+Z2+P4</f>
        <v>11</v>
      </c>
      <c r="AI2">
        <f>AVERAGE(B2:B15)</f>
        <v>12.720769230769232</v>
      </c>
      <c r="AJ2">
        <f>_xlfn.STDEV.S(B2:B15)</f>
        <v>0.36081993520456362</v>
      </c>
      <c r="AK2">
        <f>O2+Z4+P4</f>
        <v>12</v>
      </c>
      <c r="AL2">
        <f>AVERAGE(B16:B26)</f>
        <v>12.505454545454546</v>
      </c>
      <c r="AM2">
        <f>_xlfn.STDEV.S(B16:B26)</f>
        <v>0.38541830875981059</v>
      </c>
    </row>
    <row r="3" spans="1:39" x14ac:dyDescent="0.3">
      <c r="B3">
        <f>'Full Data Set'!DT3</f>
        <v>12.85</v>
      </c>
      <c r="C3">
        <f>'Full Data Set'!DU3</f>
        <v>12.765000000000001</v>
      </c>
      <c r="D3">
        <f>'Full Data Set'!DV3</f>
        <v>12.891999999999998</v>
      </c>
      <c r="E3">
        <f>'Full Data Set'!DW3</f>
        <v>12.899285714285712</v>
      </c>
      <c r="F3">
        <f>'Full Data Set'!DX3</f>
        <v>12.841000000000001</v>
      </c>
      <c r="G3">
        <f>'Full Data Set'!FP3</f>
        <v>12.562258064516129</v>
      </c>
      <c r="H3">
        <f>'Full Data Set'!FQ3</f>
        <v>12.825555555555557</v>
      </c>
      <c r="I3">
        <f>'Full Data Set'!FR3</f>
        <v>12.817368421052631</v>
      </c>
      <c r="J3">
        <f>'Full Data Set'!FS3</f>
        <v>12.848571428571429</v>
      </c>
      <c r="K3">
        <f>'Full Data Set'!FT3</f>
        <v>12.906000000000001</v>
      </c>
      <c r="M3">
        <v>1</v>
      </c>
      <c r="O3" t="str">
        <f>'Graph x axis'!G3</f>
        <v>Set 1</v>
      </c>
      <c r="P3" t="str">
        <f>'Graph x axis'!H3</f>
        <v>BFR</v>
      </c>
      <c r="R3" t="str">
        <f>O3</f>
        <v>Set 1</v>
      </c>
      <c r="S3">
        <f>O4+P2</f>
        <v>28.5</v>
      </c>
      <c r="T3">
        <f>AVERAGE(H2:H26)</f>
        <v>12.713039512902133</v>
      </c>
      <c r="U3">
        <f>_xlfn.STDEV.S(H2:H26)</f>
        <v>0.44390542632195062</v>
      </c>
      <c r="V3">
        <f>O4+P4</f>
        <v>31.5</v>
      </c>
      <c r="W3">
        <f>AVERAGE(C2:C26)</f>
        <v>12.774184694160489</v>
      </c>
      <c r="X3">
        <f>_xlfn.STDEV.S(C2:C26)</f>
        <v>0.42505384386540485</v>
      </c>
      <c r="Z3" t="str">
        <f>'Graph x axis'!E3</f>
        <v>Women</v>
      </c>
      <c r="AB3">
        <f>O4+Z2+P2</f>
        <v>28</v>
      </c>
      <c r="AC3">
        <f>AVERAGE(H2:H15)</f>
        <v>12.772340742391835</v>
      </c>
      <c r="AD3">
        <f>_xlfn.STDEV.S(H2:H15)</f>
        <v>0.48378834505217994</v>
      </c>
      <c r="AE3">
        <f>O4+Z4+P2</f>
        <v>29</v>
      </c>
      <c r="AF3">
        <f>AVERAGE(H16:H26)</f>
        <v>12.620793155918157</v>
      </c>
      <c r="AG3">
        <f>_xlfn.STDEV.S(H16:H26)</f>
        <v>0.38188055626598527</v>
      </c>
      <c r="AH3">
        <f>O4+Z2+P4</f>
        <v>31</v>
      </c>
      <c r="AI3">
        <f>AVERAGE(C2:C15)</f>
        <v>12.902315005227722</v>
      </c>
      <c r="AJ3">
        <f>_xlfn.STDEV.S(C2:C15)</f>
        <v>0.39431359893015855</v>
      </c>
      <c r="AK3">
        <f>O4+Z4+P4</f>
        <v>32</v>
      </c>
      <c r="AL3">
        <f>AVERAGE(C16:C26)</f>
        <v>12.611109752802196</v>
      </c>
      <c r="AM3">
        <f>_xlfn.STDEV.S(C16:C26)</f>
        <v>0.42337284093693611</v>
      </c>
    </row>
    <row r="4" spans="1:39" x14ac:dyDescent="0.3">
      <c r="A4" t="s">
        <v>593</v>
      </c>
      <c r="B4">
        <f>'Full Data Set'!DT4</f>
        <v>12.64</v>
      </c>
      <c r="C4">
        <f>'Full Data Set'!DU4</f>
        <v>12.870638297872341</v>
      </c>
      <c r="D4">
        <f>'Full Data Set'!DV4</f>
        <v>12.952592592592593</v>
      </c>
      <c r="E4">
        <f>'Full Data Set'!DW4</f>
        <v>12.93318181818182</v>
      </c>
      <c r="F4">
        <f>'Full Data Set'!DX4</f>
        <v>12.934400000000004</v>
      </c>
      <c r="G4">
        <f>'Full Data Set'!FP4</f>
        <v>12.589999999999995</v>
      </c>
      <c r="H4">
        <f>'Full Data Set'!FQ4</f>
        <v>12.695294117647057</v>
      </c>
      <c r="I4">
        <f>'Full Data Set'!FR4</f>
        <v>12.698235294117644</v>
      </c>
      <c r="J4">
        <f>'Full Data Set'!FS4</f>
        <v>12.718666666666666</v>
      </c>
      <c r="K4">
        <f>'Full Data Set'!FT4</f>
        <v>12.725999999999999</v>
      </c>
      <c r="M4">
        <v>1</v>
      </c>
      <c r="O4">
        <f>'Graph x axis'!G4</f>
        <v>30</v>
      </c>
      <c r="P4">
        <f>'Graph x axis'!H4</f>
        <v>1.5</v>
      </c>
      <c r="R4" t="str">
        <f>O5</f>
        <v>Set 2</v>
      </c>
      <c r="S4">
        <f>O6+P2</f>
        <v>48.5</v>
      </c>
      <c r="T4">
        <f>AVERAGE(I2:I26)</f>
        <v>12.749080767765946</v>
      </c>
      <c r="U4">
        <f>_xlfn.STDEV.S(I2:I26)</f>
        <v>0.43244516638169533</v>
      </c>
      <c r="V4">
        <f>O6+P4</f>
        <v>51.5</v>
      </c>
      <c r="W4">
        <f>AVERAGE(D2:D26)</f>
        <v>12.813317714910927</v>
      </c>
      <c r="X4">
        <f>_xlfn.STDEV.S(D2:D26)</f>
        <v>0.52245643705466172</v>
      </c>
      <c r="Z4">
        <f>'Graph x axis'!E4</f>
        <v>0.5</v>
      </c>
      <c r="AB4">
        <f>O6+Z2+P2</f>
        <v>48</v>
      </c>
      <c r="AC4">
        <f>AVERAGE(I2:I15)</f>
        <v>12.812002946826507</v>
      </c>
      <c r="AD4">
        <f>_xlfn.STDEV.S(I2:I15)</f>
        <v>0.4746263297227617</v>
      </c>
      <c r="AE4">
        <f>O6+Z4+P2</f>
        <v>49</v>
      </c>
      <c r="AF4">
        <f>AVERAGE(I16:I26)</f>
        <v>12.660989717081167</v>
      </c>
      <c r="AG4">
        <f>_xlfn.STDEV.S(I16:I26)</f>
        <v>0.37113366509528511</v>
      </c>
      <c r="AH4">
        <f>O6+Z2+P4</f>
        <v>51</v>
      </c>
      <c r="AI4">
        <f>AVERAGE(D2:D15)</f>
        <v>12.976445681302824</v>
      </c>
      <c r="AJ4">
        <f>_xlfn.STDEV.S(D2:D15)</f>
        <v>0.52111569493449128</v>
      </c>
      <c r="AK4">
        <f>O6+Z4+P4</f>
        <v>52</v>
      </c>
      <c r="AL4">
        <f>AVERAGE(D16:D26)</f>
        <v>12.605700303139418</v>
      </c>
      <c r="AM4">
        <f>_xlfn.STDEV.S(D16:D26)</f>
        <v>0.46626730048747905</v>
      </c>
    </row>
    <row r="5" spans="1:39" x14ac:dyDescent="0.3">
      <c r="A5" s="10" t="s">
        <v>594</v>
      </c>
      <c r="B5">
        <f>'Full Data Set'!DT5</f>
        <v>12.95</v>
      </c>
      <c r="C5">
        <f>'Full Data Set'!DU5</f>
        <v>13.257674418604649</v>
      </c>
      <c r="D5">
        <f>'Full Data Set'!DV5</f>
        <v>13.577500000000001</v>
      </c>
      <c r="E5">
        <f>'Full Data Set'!DW5</f>
        <v>13.518928571428569</v>
      </c>
      <c r="F5">
        <f>'Full Data Set'!DX5</f>
        <v>13.570434782608697</v>
      </c>
      <c r="G5">
        <f>'Full Data Set'!FP5</f>
        <v>12.933548387096772</v>
      </c>
      <c r="H5">
        <f>'Full Data Set'!FQ5</f>
        <v>13.063999999999998</v>
      </c>
      <c r="I5">
        <f>'Full Data Set'!FR5</f>
        <v>13.170624999999998</v>
      </c>
      <c r="J5">
        <f>'Full Data Set'!FS5</f>
        <v>13.215000000000002</v>
      </c>
      <c r="K5">
        <f>'Full Data Set'!FT5</f>
        <v>13.191875</v>
      </c>
      <c r="M5">
        <v>1</v>
      </c>
      <c r="O5" t="str">
        <f>'Graph x axis'!G5</f>
        <v>Set 2</v>
      </c>
      <c r="R5" t="str">
        <f>O7</f>
        <v>Set 3</v>
      </c>
      <c r="S5">
        <f>O8+P2</f>
        <v>68.5</v>
      </c>
      <c r="T5">
        <f>AVERAGE(J2:J26)</f>
        <v>12.747943419146923</v>
      </c>
      <c r="U5">
        <f>_xlfn.STDEV.S(J2:J26)</f>
        <v>0.39393554920980722</v>
      </c>
      <c r="V5">
        <f>O8+P4</f>
        <v>71.5</v>
      </c>
      <c r="W5">
        <f>AVERAGE(E2:E26)</f>
        <v>12.793522147196063</v>
      </c>
      <c r="X5">
        <f>_xlfn.STDEV.S(E2:E26)</f>
        <v>0.45222815512664288</v>
      </c>
      <c r="AB5">
        <f>O8+Z2+P2</f>
        <v>68</v>
      </c>
      <c r="AC5">
        <f>AVERAGE(J2:J15)</f>
        <v>12.806969280019702</v>
      </c>
      <c r="AD5">
        <f>_xlfn.STDEV.S(J2:J15)</f>
        <v>0.42337954152940427</v>
      </c>
      <c r="AE5">
        <f>O8+Z4+P2</f>
        <v>69</v>
      </c>
      <c r="AF5">
        <f>AVERAGE(J16:J26)</f>
        <v>12.672819596217932</v>
      </c>
      <c r="AG5">
        <f>_xlfn.STDEV.S(J16:J26)</f>
        <v>0.35823678313724383</v>
      </c>
      <c r="AH5">
        <f>O8+Z2+P4</f>
        <v>71</v>
      </c>
      <c r="AI5">
        <f>AVERAGE(E2:E15)</f>
        <v>12.924547549261044</v>
      </c>
      <c r="AJ5">
        <f>_xlfn.STDEV.S(E2:E15)</f>
        <v>0.41294489871363099</v>
      </c>
      <c r="AK5">
        <f>O8+Z4+P4</f>
        <v>72</v>
      </c>
      <c r="AL5">
        <f>AVERAGE(E16:E26)</f>
        <v>12.626762544567907</v>
      </c>
      <c r="AM5">
        <f>_xlfn.STDEV.S(E16:E26)</f>
        <v>0.4631628592105827</v>
      </c>
    </row>
    <row r="6" spans="1:39" x14ac:dyDescent="0.3">
      <c r="A6" s="13" t="s">
        <v>637</v>
      </c>
      <c r="B6">
        <f>'Full Data Set'!DT6</f>
        <v>12.42</v>
      </c>
      <c r="C6">
        <f>'Full Data Set'!DU6</f>
        <v>12.669574468085104</v>
      </c>
      <c r="D6">
        <f>'Full Data Set'!DV6</f>
        <v>12.659583333333336</v>
      </c>
      <c r="E6">
        <f>'Full Data Set'!DW6</f>
        <v>12.680357142857147</v>
      </c>
      <c r="F6">
        <f>'Full Data Set'!DX6</f>
        <v>12.628888888888889</v>
      </c>
      <c r="G6">
        <f>'Full Data Set'!FP6</f>
        <v>12.452580645161291</v>
      </c>
      <c r="H6">
        <f>'Full Data Set'!FQ6</f>
        <v>12.530588235294122</v>
      </c>
      <c r="I6">
        <f>'Full Data Set'!FR6</f>
        <v>12.739230769230771</v>
      </c>
      <c r="J6">
        <f>'Full Data Set'!FS6</f>
        <v>12.65</v>
      </c>
      <c r="K6">
        <f>'Full Data Set'!FT6</f>
        <v>12.583157894736843</v>
      </c>
      <c r="M6">
        <v>1</v>
      </c>
      <c r="O6">
        <f>'Graph x axis'!G6</f>
        <v>50</v>
      </c>
      <c r="R6" t="str">
        <f>O9</f>
        <v>Set 4</v>
      </c>
      <c r="S6">
        <f>O10+P2</f>
        <v>88.5</v>
      </c>
      <c r="T6">
        <f>AVERAGE(K2:K26)</f>
        <v>12.760322476110062</v>
      </c>
      <c r="U6">
        <f>_xlfn.STDEV.S(K2:K26)</f>
        <v>0.4120197986512576</v>
      </c>
      <c r="V6">
        <f>O10+P4</f>
        <v>91.5</v>
      </c>
      <c r="W6">
        <f>AVERAGE(F2:F26)</f>
        <v>12.799449758130697</v>
      </c>
      <c r="X6">
        <f>_xlfn.STDEV.S(F2:F26)</f>
        <v>0.43805252131430222</v>
      </c>
      <c r="AB6">
        <f>O10+Z2+P2</f>
        <v>88</v>
      </c>
      <c r="AC6">
        <f>AVERAGE(K2:K15)</f>
        <v>12.845158433987633</v>
      </c>
      <c r="AD6">
        <f>_xlfn.STDEV.S(K2:K15)</f>
        <v>0.44447550830623417</v>
      </c>
      <c r="AE6">
        <f>O10+Z4+P2</f>
        <v>89</v>
      </c>
      <c r="AF6">
        <f>AVERAGE(K16:K26)</f>
        <v>12.65234943881134</v>
      </c>
      <c r="AG6">
        <f>_xlfn.STDEV.S(K16:K26)</f>
        <v>0.35734961020506945</v>
      </c>
      <c r="AH6">
        <f>O10+Z2+P4</f>
        <v>91</v>
      </c>
      <c r="AI6">
        <f>AVERAGE(F2:F15)</f>
        <v>12.93571098228551</v>
      </c>
      <c r="AJ6">
        <f>_xlfn.STDEV.S(F2:F15)</f>
        <v>0.41735542482445309</v>
      </c>
      <c r="AK6">
        <f>O10+Z4+P4</f>
        <v>92</v>
      </c>
      <c r="AL6">
        <f>AVERAGE(F16:F26)</f>
        <v>12.626026381933661</v>
      </c>
      <c r="AM6">
        <f>_xlfn.STDEV.S(F16:F26)</f>
        <v>0.41835105804559841</v>
      </c>
    </row>
    <row r="7" spans="1:39" x14ac:dyDescent="0.3">
      <c r="A7" t="s">
        <v>636</v>
      </c>
      <c r="B7">
        <f>'Full Data Set'!DT7</f>
        <v>11.8</v>
      </c>
      <c r="C7">
        <f>'Full Data Set'!DU7</f>
        <v>12.015777777777778</v>
      </c>
      <c r="D7">
        <f>'Full Data Set'!DV7</f>
        <v>11.922083333333331</v>
      </c>
      <c r="E7">
        <f>'Full Data Set'!DW7</f>
        <v>11.866896551724141</v>
      </c>
      <c r="F7">
        <f>'Full Data Set'!DX7</f>
        <v>11.939285714285713</v>
      </c>
      <c r="G7">
        <f>'Full Data Set'!FP7</f>
        <v>11.984838709677417</v>
      </c>
      <c r="H7">
        <f>'Full Data Set'!FQ7</f>
        <v>12.092000000000001</v>
      </c>
      <c r="I7">
        <f>'Full Data Set'!FR7</f>
        <v>12.123333333333335</v>
      </c>
      <c r="J7">
        <f>'Full Data Set'!FS7</f>
        <v>12.154999999999999</v>
      </c>
      <c r="K7">
        <f>'Full Data Set'!FT7</f>
        <v>12.142499999999998</v>
      </c>
      <c r="M7">
        <v>1</v>
      </c>
      <c r="O7" t="str">
        <f>'Graph x axis'!G7</f>
        <v>Set 3</v>
      </c>
    </row>
    <row r="8" spans="1:39" x14ac:dyDescent="0.3">
      <c r="A8" t="s">
        <v>635</v>
      </c>
      <c r="B8">
        <f>'Full Data Set'!DT8</f>
        <v>13.09</v>
      </c>
      <c r="C8">
        <f>'Full Data Set'!DU8</f>
        <v>13.067380952380956</v>
      </c>
      <c r="D8">
        <f>'Full Data Set'!DV8</f>
        <v>13.155454545454546</v>
      </c>
      <c r="E8">
        <f>'Full Data Set'!DW8</f>
        <v>13.132105263157895</v>
      </c>
      <c r="F8">
        <f>'Full Data Set'!DX8</f>
        <v>13.22764705882353</v>
      </c>
      <c r="G8">
        <f>'Full Data Set'!FP8</f>
        <v>13.118064516129035</v>
      </c>
      <c r="H8">
        <f>'Full Data Set'!FQ8</f>
        <v>13.216428571428569</v>
      </c>
      <c r="I8">
        <f>'Full Data Set'!FR8</f>
        <v>13.246</v>
      </c>
      <c r="J8">
        <f>'Full Data Set'!FS8</f>
        <v>13.158666666666671</v>
      </c>
      <c r="K8">
        <f>'Full Data Set'!FT8</f>
        <v>13.233333333333331</v>
      </c>
      <c r="M8">
        <v>1</v>
      </c>
      <c r="O8">
        <f>'Graph x axis'!G8</f>
        <v>70</v>
      </c>
    </row>
    <row r="9" spans="1:39" x14ac:dyDescent="0.3">
      <c r="A9" t="s">
        <v>634</v>
      </c>
      <c r="B9">
        <f>'Full Data Set'!DT9</f>
        <v>13.17</v>
      </c>
      <c r="C9">
        <f>'Full Data Set'!DU9</f>
        <v>13.33837837837838</v>
      </c>
      <c r="D9">
        <f>'Full Data Set'!DV9</f>
        <v>13.419999999999998</v>
      </c>
      <c r="E9">
        <f>'Full Data Set'!DW9</f>
        <v>13.3385</v>
      </c>
      <c r="F9">
        <f>'Full Data Set'!DX9</f>
        <v>13.340000000000002</v>
      </c>
      <c r="G9">
        <f>'Full Data Set'!FP9</f>
        <v>12.906451612903229</v>
      </c>
      <c r="H9">
        <f>'Full Data Set'!FQ9</f>
        <v>13.010625000000001</v>
      </c>
      <c r="I9">
        <f>'Full Data Set'!FR9</f>
        <v>13.052</v>
      </c>
      <c r="J9">
        <f>'Full Data Set'!FS9</f>
        <v>13.100666666666667</v>
      </c>
      <c r="K9">
        <f>'Full Data Set'!FT9</f>
        <v>13.164666666666669</v>
      </c>
      <c r="M9">
        <v>1</v>
      </c>
      <c r="O9" t="str">
        <f>'Graph x axis'!G9</f>
        <v>Set 4</v>
      </c>
    </row>
    <row r="10" spans="1:39" x14ac:dyDescent="0.3">
      <c r="B10">
        <f>'Full Data Set'!DT10</f>
        <v>12.6</v>
      </c>
      <c r="C10">
        <f>'Full Data Set'!DU10</f>
        <v>12.700222222222225</v>
      </c>
      <c r="D10">
        <f>'Full Data Set'!DV10</f>
        <v>12.715714285714284</v>
      </c>
      <c r="E10">
        <f>'Full Data Set'!DW10</f>
        <v>12.955000000000004</v>
      </c>
      <c r="F10">
        <f>'Full Data Set'!DX10</f>
        <v>12.976153846153851</v>
      </c>
      <c r="G10">
        <f>'Full Data Set'!FP10</f>
        <v>12.298076923076923</v>
      </c>
      <c r="H10">
        <f>'Full Data Set'!FQ10</f>
        <v>12.39111111111111</v>
      </c>
      <c r="I10">
        <f>'Full Data Set'!FR10</f>
        <v>12.399999999999999</v>
      </c>
      <c r="J10">
        <f>'Full Data Set'!FS10</f>
        <v>12.349333333333332</v>
      </c>
      <c r="K10">
        <f>'Full Data Set'!FT10</f>
        <v>12.352941176470589</v>
      </c>
      <c r="M10">
        <v>1</v>
      </c>
      <c r="O10">
        <f>'Graph x axis'!G10</f>
        <v>90</v>
      </c>
    </row>
    <row r="11" spans="1:39" x14ac:dyDescent="0.3">
      <c r="B11" s="13"/>
      <c r="C11">
        <f>'Full Data Set'!DU11</f>
        <v>13.614222222222224</v>
      </c>
      <c r="D11">
        <f>'Full Data Set'!DV11</f>
        <v>14.103181818181815</v>
      </c>
      <c r="E11">
        <f>'Full Data Set'!DW11</f>
        <v>13.273999999999997</v>
      </c>
      <c r="F11">
        <f>'Full Data Set'!DX11</f>
        <v>13.328076923076924</v>
      </c>
      <c r="G11">
        <f>'Full Data Set'!FP11</f>
        <v>13.088709677419356</v>
      </c>
      <c r="H11">
        <f>'Full Data Set'!FQ11</f>
        <v>13.576000000000001</v>
      </c>
      <c r="I11">
        <f>'Full Data Set'!FR11</f>
        <v>13.481764705882352</v>
      </c>
      <c r="J11">
        <f>'Full Data Set'!FS11</f>
        <v>13.193076923076923</v>
      </c>
      <c r="K11">
        <f>'Full Data Set'!FT11</f>
        <v>13.443749999999998</v>
      </c>
      <c r="M11">
        <v>1</v>
      </c>
    </row>
    <row r="12" spans="1:39" x14ac:dyDescent="0.3">
      <c r="B12">
        <f>'Full Data Set'!DT12</f>
        <v>12.71</v>
      </c>
      <c r="C12">
        <f>'Full Data Set'!DU12</f>
        <v>12.759999999999996</v>
      </c>
      <c r="D12">
        <f>'Full Data Set'!DV12</f>
        <v>12.73740740740741</v>
      </c>
      <c r="E12">
        <f>'Full Data Set'!DW12</f>
        <v>12.710869565217395</v>
      </c>
      <c r="F12">
        <f>'Full Data Set'!DX12</f>
        <v>12.773333333333332</v>
      </c>
      <c r="G12">
        <f>'Full Data Set'!FP12</f>
        <v>12.947419354838711</v>
      </c>
      <c r="H12">
        <f>'Full Data Set'!FQ12</f>
        <v>13.074736842105263</v>
      </c>
      <c r="I12">
        <f>'Full Data Set'!FR12</f>
        <v>13.100666666666671</v>
      </c>
      <c r="J12">
        <f>'Full Data Set'!FS12</f>
        <v>13.083333333333334</v>
      </c>
      <c r="K12">
        <f>'Full Data Set'!FT12</f>
        <v>13.117368421052626</v>
      </c>
      <c r="M12">
        <v>1</v>
      </c>
    </row>
    <row r="13" spans="1:39" x14ac:dyDescent="0.3">
      <c r="B13">
        <f>'Full Data Set'!DT13</f>
        <v>13.15</v>
      </c>
      <c r="C13">
        <f>'Full Data Set'!DU13</f>
        <v>13.241190476190477</v>
      </c>
      <c r="D13">
        <f>'Full Data Set'!DV13</f>
        <v>13.2752380952381</v>
      </c>
      <c r="E13">
        <f>'Full Data Set'!DW13</f>
        <v>13.258695652173911</v>
      </c>
      <c r="F13">
        <f>'Full Data Set'!DX13</f>
        <v>13.247586206896552</v>
      </c>
      <c r="G13">
        <f>'Full Data Set'!FP13</f>
        <v>13.389032258064516</v>
      </c>
      <c r="H13">
        <f>'Full Data Set'!FQ13</f>
        <v>13.348571428571429</v>
      </c>
      <c r="I13">
        <f>'Full Data Set'!FR13</f>
        <v>13.420000000000002</v>
      </c>
      <c r="J13">
        <f>'Full Data Set'!FS13</f>
        <v>13.466666666666665</v>
      </c>
      <c r="K13">
        <f>'Full Data Set'!FT13</f>
        <v>13.394117647058822</v>
      </c>
      <c r="M13">
        <v>1</v>
      </c>
    </row>
    <row r="14" spans="1:39" x14ac:dyDescent="0.3">
      <c r="B14">
        <f>'Full Data Set'!DT14</f>
        <v>12.66</v>
      </c>
      <c r="C14">
        <f>'Full Data Set'!DU14</f>
        <v>12.576304347826085</v>
      </c>
      <c r="D14">
        <f>'Full Data Set'!DV14</f>
        <v>12.630000000000003</v>
      </c>
      <c r="E14">
        <f>'Full Data Set'!DW14</f>
        <v>12.62347826086957</v>
      </c>
      <c r="F14">
        <f>'Full Data Set'!DX14</f>
        <v>12.596956521739131</v>
      </c>
      <c r="G14">
        <f>'Full Data Set'!FP14</f>
        <v>12.805483870967747</v>
      </c>
      <c r="H14">
        <f>'Full Data Set'!FQ14</f>
        <v>12.660000000000002</v>
      </c>
      <c r="I14">
        <f>'Full Data Set'!FR14</f>
        <v>12.737058823529413</v>
      </c>
      <c r="J14">
        <f>'Full Data Set'!FS14</f>
        <v>12.764666666666667</v>
      </c>
      <c r="K14">
        <f>'Full Data Set'!FT14</f>
        <v>12.774285714285714</v>
      </c>
      <c r="M14">
        <v>1</v>
      </c>
    </row>
    <row r="15" spans="1:39" x14ac:dyDescent="0.3">
      <c r="B15">
        <f>'Full Data Set'!DT15</f>
        <v>12.69</v>
      </c>
      <c r="C15">
        <f>'Full Data Set'!DU15</f>
        <v>12.995116279069769</v>
      </c>
      <c r="D15">
        <f>'Full Data Set'!DV15</f>
        <v>12.993928571428572</v>
      </c>
      <c r="E15">
        <f>'Full Data Set'!DW15</f>
        <v>13.093478260869562</v>
      </c>
      <c r="F15">
        <f>'Full Data Set'!DX15</f>
        <v>13.079999999999998</v>
      </c>
      <c r="G15">
        <f>'Full Data Set'!FP15</f>
        <v>12.405483870967741</v>
      </c>
      <c r="H15">
        <f>'Full Data Set'!FQ15</f>
        <v>12.484782608695651</v>
      </c>
      <c r="I15">
        <f>'Full Data Set'!FR15</f>
        <v>12.517142857142854</v>
      </c>
      <c r="J15">
        <f>'Full Data Set'!FS15</f>
        <v>12.523333333333333</v>
      </c>
      <c r="K15">
        <f>'Full Data Set'!FT15</f>
        <v>12.747222222222224</v>
      </c>
      <c r="M15">
        <v>1</v>
      </c>
    </row>
    <row r="16" spans="1:39" x14ac:dyDescent="0.3">
      <c r="B16">
        <f>'Full Data Set'!DT16</f>
        <v>13.04</v>
      </c>
      <c r="C16">
        <f>'Full Data Set'!DU16</f>
        <v>13.268867924528296</v>
      </c>
      <c r="D16">
        <f>'Full Data Set'!DV16</f>
        <v>13.265652173913042</v>
      </c>
      <c r="E16">
        <f>'Full Data Set'!DW16</f>
        <v>13.265312499999999</v>
      </c>
      <c r="F16">
        <f>'Full Data Set'!DX16</f>
        <v>13.246129032258066</v>
      </c>
      <c r="G16">
        <f>'Full Data Set'!FP16</f>
        <v>12.796538461538463</v>
      </c>
      <c r="H16">
        <f>'Full Data Set'!FQ16</f>
        <v>12.995454545454544</v>
      </c>
      <c r="I16">
        <f>'Full Data Set'!FR16</f>
        <v>13.051538461538465</v>
      </c>
      <c r="J16">
        <f>'Full Data Set'!FS16</f>
        <v>13.063750000000001</v>
      </c>
      <c r="K16">
        <f>'Full Data Set'!FT16</f>
        <v>13.073333333333332</v>
      </c>
      <c r="M16">
        <v>0</v>
      </c>
    </row>
    <row r="17" spans="2:13" x14ac:dyDescent="0.3">
      <c r="B17">
        <f>'Full Data Set'!DT17</f>
        <v>12.39</v>
      </c>
      <c r="C17">
        <f>'Full Data Set'!DU17</f>
        <v>12.454666666666663</v>
      </c>
      <c r="D17">
        <f>'Full Data Set'!DV17</f>
        <v>12.343571428571426</v>
      </c>
      <c r="E17">
        <f>'Full Data Set'!DW17</f>
        <v>12.331707317073169</v>
      </c>
      <c r="F17">
        <f>'Full Data Set'!DX17</f>
        <v>12.401562499999999</v>
      </c>
      <c r="G17">
        <f>'Full Data Set'!FP17</f>
        <v>12.294193548387097</v>
      </c>
      <c r="I17">
        <f>'Full Data Set'!FR17</f>
        <v>12.661904761904763</v>
      </c>
      <c r="J17">
        <f>'Full Data Set'!FS17</f>
        <v>12.727499999999999</v>
      </c>
      <c r="K17">
        <f>'Full Data Set'!FT17</f>
        <v>12.684761904761904</v>
      </c>
      <c r="M17">
        <v>0</v>
      </c>
    </row>
    <row r="18" spans="2:13" x14ac:dyDescent="0.3">
      <c r="B18">
        <f>'Full Data Set'!DT18</f>
        <v>11.86</v>
      </c>
      <c r="C18">
        <f>'Full Data Set'!DU18</f>
        <v>12.038055555555554</v>
      </c>
      <c r="D18">
        <f>'Full Data Set'!DV18</f>
        <v>12.034545454545453</v>
      </c>
      <c r="E18">
        <f>'Full Data Set'!DW18</f>
        <v>12.05904761904762</v>
      </c>
      <c r="F18">
        <f>'Full Data Set'!DX18</f>
        <v>12.01608695652174</v>
      </c>
      <c r="G18">
        <f>'Full Data Set'!FP18</f>
        <v>11.839677419354839</v>
      </c>
      <c r="H18">
        <f>'Full Data Set'!FQ18</f>
        <v>12.021250000000002</v>
      </c>
      <c r="I18">
        <f>'Full Data Set'!FR18</f>
        <v>12.151874999999999</v>
      </c>
      <c r="J18">
        <f>'Full Data Set'!FS18</f>
        <v>12.136874999999998</v>
      </c>
      <c r="K18">
        <f>'Full Data Set'!FT18</f>
        <v>12.08375</v>
      </c>
      <c r="M18">
        <v>0</v>
      </c>
    </row>
    <row r="19" spans="2:13" x14ac:dyDescent="0.3">
      <c r="B19">
        <f>'Full Data Set'!DT19</f>
        <v>12.45</v>
      </c>
      <c r="C19">
        <f>'Full Data Set'!DU19</f>
        <v>12.677391304347836</v>
      </c>
      <c r="D19">
        <f>'Full Data Set'!DV19</f>
        <v>12.671739130434782</v>
      </c>
      <c r="E19">
        <f>'Full Data Set'!DW19</f>
        <v>12.690285714285718</v>
      </c>
      <c r="F19">
        <f>'Full Data Set'!DX19</f>
        <v>12.659444444444444</v>
      </c>
      <c r="G19">
        <f>'Full Data Set'!FP19</f>
        <v>12.649354838709678</v>
      </c>
      <c r="H19">
        <f>'Full Data Set'!FQ19</f>
        <v>12.778</v>
      </c>
      <c r="I19">
        <f>'Full Data Set'!FR19</f>
        <v>12.853684210526319</v>
      </c>
      <c r="J19">
        <f>'Full Data Set'!FS19</f>
        <v>12.921176470588236</v>
      </c>
      <c r="K19">
        <f>'Full Data Set'!FT19</f>
        <v>12.769444444444444</v>
      </c>
      <c r="M19">
        <v>0</v>
      </c>
    </row>
    <row r="20" spans="2:13" x14ac:dyDescent="0.3">
      <c r="B20">
        <f>'Full Data Set'!DT20</f>
        <v>12.65</v>
      </c>
      <c r="C20">
        <f>'Full Data Set'!DU20</f>
        <v>12.624090909090908</v>
      </c>
      <c r="D20">
        <f>'Full Data Set'!DV20</f>
        <v>12.636969696969699</v>
      </c>
      <c r="E20">
        <f>'Full Data Set'!DW20</f>
        <v>12.614782608695657</v>
      </c>
      <c r="F20">
        <f>'Full Data Set'!DX20</f>
        <v>12.654642857142857</v>
      </c>
      <c r="G20" s="13"/>
      <c r="H20" s="13"/>
      <c r="I20" s="13"/>
      <c r="J20">
        <f>'Full Data Set'!FS20</f>
        <v>12.72</v>
      </c>
      <c r="K20">
        <f>'Full Data Set'!FT20</f>
        <v>12.693333333333333</v>
      </c>
      <c r="M20">
        <v>0</v>
      </c>
    </row>
    <row r="21" spans="2:13" x14ac:dyDescent="0.3">
      <c r="B21">
        <f>'Full Data Set'!DT21</f>
        <v>11.85</v>
      </c>
      <c r="C21">
        <f>'Full Data Set'!DU21</f>
        <v>11.749999999999993</v>
      </c>
      <c r="D21">
        <f>'Full Data Set'!DV21</f>
        <v>11.642727272727273</v>
      </c>
      <c r="E21">
        <f>'Full Data Set'!DW21</f>
        <v>11.673823529411763</v>
      </c>
      <c r="F21">
        <f>'Full Data Set'!DX21</f>
        <v>11.83</v>
      </c>
      <c r="G21">
        <f>'Full Data Set'!FP21</f>
        <v>11.949032258064511</v>
      </c>
      <c r="H21">
        <f>'Full Data Set'!FQ21</f>
        <v>12.049090909090911</v>
      </c>
      <c r="I21">
        <f>'Full Data Set'!FR21</f>
        <v>12.055000000000005</v>
      </c>
      <c r="J21">
        <f>'Full Data Set'!FS21</f>
        <v>12.042608695652175</v>
      </c>
      <c r="K21">
        <f>'Full Data Set'!FT21</f>
        <v>12.089090909090912</v>
      </c>
      <c r="M21">
        <v>0</v>
      </c>
    </row>
    <row r="22" spans="2:13" x14ac:dyDescent="0.3">
      <c r="B22">
        <f>'Full Data Set'!DT22</f>
        <v>12.39</v>
      </c>
      <c r="C22">
        <f>'Full Data Set'!DU22</f>
        <v>12.656363636363636</v>
      </c>
      <c r="D22">
        <f>'Full Data Set'!DV22</f>
        <v>12.655652173913046</v>
      </c>
      <c r="E22">
        <f>'Full Data Set'!DW22</f>
        <v>12.68608695652174</v>
      </c>
      <c r="F22">
        <f>'Full Data Set'!DX22</f>
        <v>12.648333333333333</v>
      </c>
      <c r="G22">
        <f>'Full Data Set'!FP22</f>
        <v>12.541290322580647</v>
      </c>
      <c r="H22">
        <f>'Full Data Set'!FQ22</f>
        <v>12.770625000000001</v>
      </c>
      <c r="I22">
        <f>'Full Data Set'!FR22</f>
        <v>12.86</v>
      </c>
      <c r="J22">
        <f>'Full Data Set'!FS22</f>
        <v>12.780000000000003</v>
      </c>
      <c r="K22">
        <f>'Full Data Set'!FT22</f>
        <v>12.788750000000002</v>
      </c>
      <c r="M22">
        <v>0</v>
      </c>
    </row>
    <row r="23" spans="2:13" x14ac:dyDescent="0.3">
      <c r="B23">
        <f>'Full Data Set'!DT23</f>
        <v>12.9</v>
      </c>
      <c r="C23">
        <f>'Full Data Set'!DU23</f>
        <v>13.024888888888887</v>
      </c>
      <c r="D23">
        <f>'Full Data Set'!DV23</f>
        <v>13.011515151515145</v>
      </c>
      <c r="E23">
        <f>'Full Data Set'!DW23</f>
        <v>12.973999999999998</v>
      </c>
      <c r="F23">
        <f>'Full Data Set'!DX23</f>
        <v>12.997741935483875</v>
      </c>
      <c r="G23">
        <f>'Full Data Set'!FP23</f>
        <v>12.791935483870963</v>
      </c>
      <c r="H23">
        <f>'Full Data Set'!FQ23</f>
        <v>12.91333333333333</v>
      </c>
      <c r="I23">
        <f>'Full Data Set'!FR23</f>
        <v>12.882666666666667</v>
      </c>
      <c r="J23">
        <f>'Full Data Set'!FS23</f>
        <v>12.908125000000002</v>
      </c>
      <c r="K23">
        <f>'Full Data Set'!FT23</f>
        <v>12.890588235294119</v>
      </c>
      <c r="M23">
        <v>0</v>
      </c>
    </row>
    <row r="24" spans="2:13" x14ac:dyDescent="0.3">
      <c r="B24">
        <f>'Full Data Set'!DT24</f>
        <v>12.54</v>
      </c>
      <c r="C24">
        <f>'Full Data Set'!DU24</f>
        <v>12.608888888888886</v>
      </c>
      <c r="D24">
        <f>'Full Data Set'!DV24</f>
        <v>12.505384615384612</v>
      </c>
      <c r="E24">
        <f>'Full Data Set'!DW24</f>
        <v>12.602173913043476</v>
      </c>
      <c r="F24">
        <f>'Full Data Set'!DX24</f>
        <v>12.600952380952378</v>
      </c>
      <c r="G24">
        <f>'Full Data Set'!FP24</f>
        <v>12.325483870967746</v>
      </c>
      <c r="H24">
        <f>'Full Data Set'!FQ24</f>
        <v>12.350000000000001</v>
      </c>
      <c r="I24">
        <f>'Full Data Set'!FR24</f>
        <v>12.237333333333332</v>
      </c>
      <c r="J24">
        <f>'Full Data Set'!FS24</f>
        <v>12.258666666666668</v>
      </c>
      <c r="K24">
        <f>'Full Data Set'!FT24</f>
        <v>12.218125000000001</v>
      </c>
      <c r="M24">
        <v>0</v>
      </c>
    </row>
    <row r="25" spans="2:13" x14ac:dyDescent="0.3">
      <c r="B25">
        <f>'Full Data Set'!DT25</f>
        <v>12.87</v>
      </c>
      <c r="C25">
        <f>'Full Data Set'!DU25</f>
        <v>12.876136363636361</v>
      </c>
      <c r="D25">
        <f>'Full Data Set'!DV25</f>
        <v>12.953333333333333</v>
      </c>
      <c r="E25">
        <f>'Full Data Set'!DW25</f>
        <v>13.084090909090911</v>
      </c>
      <c r="F25">
        <f>'Full Data Set'!DX25</f>
        <v>12.899473684210525</v>
      </c>
      <c r="G25">
        <f>'Full Data Set'!FP25</f>
        <v>12.635806451612902</v>
      </c>
      <c r="H25">
        <f>'Full Data Set'!FQ25</f>
        <v>12.965384615384618</v>
      </c>
      <c r="I25">
        <f>'Full Data Set'!FR25</f>
        <v>13.007999999999999</v>
      </c>
      <c r="J25">
        <f>'Full Data Set'!FS25</f>
        <v>13.014666666666665</v>
      </c>
      <c r="K25">
        <f>'Full Data Set'!FT25</f>
        <v>13.015333333333334</v>
      </c>
      <c r="M25">
        <v>0</v>
      </c>
    </row>
    <row r="26" spans="2:13" x14ac:dyDescent="0.3">
      <c r="B26">
        <f>'Full Data Set'!DT26</f>
        <v>12.62</v>
      </c>
      <c r="C26">
        <f>'Full Data Set'!DU26</f>
        <v>12.742857142857144</v>
      </c>
      <c r="D26">
        <f>'Full Data Set'!DV26</f>
        <v>12.941612903225803</v>
      </c>
      <c r="E26">
        <f>'Full Data Set'!DW26</f>
        <v>12.913076923076922</v>
      </c>
      <c r="F26">
        <f>'Full Data Set'!DX26</f>
        <v>12.931923076923081</v>
      </c>
      <c r="G26">
        <f>'Full Data Set'!FP26</f>
        <v>12.636129032258063</v>
      </c>
      <c r="H26">
        <f>'Full Data Set'!FQ26</f>
        <v>12.743999999999998</v>
      </c>
      <c r="I26">
        <f>'Full Data Set'!FR26</f>
        <v>12.847894736842106</v>
      </c>
      <c r="J26">
        <f>'Full Data Set'!FS26</f>
        <v>12.82764705882353</v>
      </c>
      <c r="K26">
        <f>'Full Data Set'!FT26</f>
        <v>12.869333333333335</v>
      </c>
      <c r="M26">
        <v>0</v>
      </c>
    </row>
    <row r="48" spans="1:1" s="4" customFormat="1" x14ac:dyDescent="0.3">
      <c r="A48"/>
    </row>
    <row r="49" spans="2:17" x14ac:dyDescent="0.3">
      <c r="B49" t="s">
        <v>279</v>
      </c>
    </row>
    <row r="51" spans="2:17" ht="23.4" x14ac:dyDescent="0.3">
      <c r="B51" s="5" t="s">
        <v>480</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0.91900000000000004</v>
      </c>
      <c r="G55" s="6" t="s">
        <v>291</v>
      </c>
      <c r="H55" s="7">
        <v>4</v>
      </c>
      <c r="I55" s="6" t="s">
        <v>291</v>
      </c>
      <c r="J55" s="7">
        <v>0.23</v>
      </c>
      <c r="K55" s="6" t="s">
        <v>291</v>
      </c>
      <c r="L55" s="7">
        <v>32.951000000000001</v>
      </c>
      <c r="M55" s="6" t="s">
        <v>291</v>
      </c>
      <c r="N55" s="7" t="s">
        <v>481</v>
      </c>
      <c r="O55" s="6" t="s">
        <v>291</v>
      </c>
      <c r="P55" s="7">
        <v>0.61099999999999999</v>
      </c>
      <c r="Q55" s="6"/>
    </row>
    <row r="56" spans="2:17" ht="32.4" x14ac:dyDescent="0.3">
      <c r="B56" s="6"/>
      <c r="C56" s="6"/>
      <c r="D56" s="6" t="s">
        <v>293</v>
      </c>
      <c r="E56" s="6"/>
      <c r="F56" s="7">
        <v>0.91900000000000004</v>
      </c>
      <c r="G56" s="6"/>
      <c r="H56" s="7">
        <v>1.883</v>
      </c>
      <c r="I56" s="6"/>
      <c r="J56" s="7">
        <v>0.48799999999999999</v>
      </c>
      <c r="K56" s="6"/>
      <c r="L56" s="7">
        <v>32.951000000000001</v>
      </c>
      <c r="M56" s="6"/>
      <c r="N56" s="7" t="s">
        <v>482</v>
      </c>
      <c r="O56" s="6"/>
      <c r="P56" s="7">
        <v>0.61099999999999999</v>
      </c>
      <c r="Q56" s="6"/>
    </row>
    <row r="57" spans="2:17" x14ac:dyDescent="0.3">
      <c r="B57" s="6" t="s">
        <v>234</v>
      </c>
      <c r="C57" s="6"/>
      <c r="D57" s="6" t="s">
        <v>290</v>
      </c>
      <c r="E57" s="6"/>
      <c r="F57" s="7">
        <v>0.58499999999999996</v>
      </c>
      <c r="G57" s="6"/>
      <c r="H57" s="7">
        <v>84</v>
      </c>
      <c r="I57" s="6"/>
      <c r="J57" s="7">
        <v>7.0000000000000001E-3</v>
      </c>
      <c r="K57" s="6"/>
      <c r="L57" s="7"/>
      <c r="M57" s="6"/>
      <c r="N57" s="7"/>
      <c r="O57" s="6"/>
      <c r="P57" s="7"/>
      <c r="Q57" s="6"/>
    </row>
    <row r="58" spans="2:17" x14ac:dyDescent="0.3">
      <c r="B58" s="6"/>
      <c r="C58" s="6"/>
      <c r="D58" s="6" t="s">
        <v>293</v>
      </c>
      <c r="E58" s="6"/>
      <c r="F58" s="7">
        <v>0.58499999999999996</v>
      </c>
      <c r="G58" s="6"/>
      <c r="H58" s="7">
        <v>39.552999999999997</v>
      </c>
      <c r="I58" s="6"/>
      <c r="J58" s="7">
        <v>1.4999999999999999E-2</v>
      </c>
      <c r="K58" s="6"/>
      <c r="L58" s="7"/>
      <c r="M58" s="6"/>
      <c r="N58" s="7"/>
      <c r="O58" s="6"/>
      <c r="P58" s="7"/>
      <c r="Q58" s="6"/>
    </row>
    <row r="59" spans="2:17" x14ac:dyDescent="0.3">
      <c r="B59" s="6" t="s">
        <v>235</v>
      </c>
      <c r="C59" s="6"/>
      <c r="D59" s="6" t="s">
        <v>290</v>
      </c>
      <c r="E59" s="6"/>
      <c r="F59" s="7">
        <v>0.27700000000000002</v>
      </c>
      <c r="G59" s="6"/>
      <c r="H59" s="7">
        <v>1</v>
      </c>
      <c r="I59" s="6"/>
      <c r="J59" s="7">
        <v>0.27700000000000002</v>
      </c>
      <c r="K59" s="6"/>
      <c r="L59" s="7">
        <v>1.5820000000000001</v>
      </c>
      <c r="M59" s="6"/>
      <c r="N59" s="7">
        <v>0.222</v>
      </c>
      <c r="O59" s="6"/>
      <c r="P59" s="7">
        <v>7.0000000000000007E-2</v>
      </c>
      <c r="Q59" s="6"/>
    </row>
    <row r="60" spans="2:17" x14ac:dyDescent="0.3">
      <c r="B60" s="6" t="s">
        <v>234</v>
      </c>
      <c r="C60" s="6"/>
      <c r="D60" s="6" t="s">
        <v>290</v>
      </c>
      <c r="E60" s="6"/>
      <c r="F60" s="7">
        <v>3.6749999999999998</v>
      </c>
      <c r="G60" s="6"/>
      <c r="H60" s="7">
        <v>21</v>
      </c>
      <c r="I60" s="6"/>
      <c r="J60" s="7">
        <v>0.17499999999999999</v>
      </c>
      <c r="K60" s="6"/>
      <c r="L60" s="7"/>
      <c r="M60" s="6"/>
      <c r="N60" s="7"/>
      <c r="O60" s="6"/>
      <c r="P60" s="7"/>
      <c r="Q60" s="6"/>
    </row>
    <row r="61" spans="2:17" ht="16.2" x14ac:dyDescent="0.3">
      <c r="B61" s="6" t="s">
        <v>236</v>
      </c>
      <c r="C61" s="6"/>
      <c r="D61" s="6" t="s">
        <v>290</v>
      </c>
      <c r="E61" s="6"/>
      <c r="F61" s="7">
        <v>3.0000000000000001E-3</v>
      </c>
      <c r="G61" s="6" t="s">
        <v>291</v>
      </c>
      <c r="H61" s="7">
        <v>4</v>
      </c>
      <c r="I61" s="6" t="s">
        <v>291</v>
      </c>
      <c r="J61" s="7" t="s">
        <v>483</v>
      </c>
      <c r="K61" s="6" t="s">
        <v>291</v>
      </c>
      <c r="L61" s="7">
        <v>0.14000000000000001</v>
      </c>
      <c r="M61" s="6" t="s">
        <v>291</v>
      </c>
      <c r="N61" s="7">
        <v>0.96699999999999997</v>
      </c>
      <c r="O61" s="6" t="s">
        <v>291</v>
      </c>
      <c r="P61" s="7">
        <v>7.0000000000000001E-3</v>
      </c>
      <c r="Q61" s="6"/>
    </row>
    <row r="62" spans="2:17" x14ac:dyDescent="0.3">
      <c r="B62" s="6"/>
      <c r="C62" s="6"/>
      <c r="D62" s="6" t="s">
        <v>293</v>
      </c>
      <c r="E62" s="6"/>
      <c r="F62" s="7">
        <v>3.0000000000000001E-3</v>
      </c>
      <c r="G62" s="6"/>
      <c r="H62" s="7">
        <v>2.661</v>
      </c>
      <c r="I62" s="6"/>
      <c r="J62" s="7">
        <v>1E-3</v>
      </c>
      <c r="K62" s="6"/>
      <c r="L62" s="7">
        <v>0.14000000000000001</v>
      </c>
      <c r="M62" s="6"/>
      <c r="N62" s="7">
        <v>0.91900000000000004</v>
      </c>
      <c r="O62" s="6"/>
      <c r="P62" s="7">
        <v>7.0000000000000001E-3</v>
      </c>
      <c r="Q62" s="6"/>
    </row>
    <row r="63" spans="2:17" x14ac:dyDescent="0.3">
      <c r="B63" s="6" t="s">
        <v>234</v>
      </c>
      <c r="C63" s="6"/>
      <c r="D63" s="6" t="s">
        <v>290</v>
      </c>
      <c r="E63" s="6"/>
      <c r="F63" s="7">
        <v>0.40600000000000003</v>
      </c>
      <c r="G63" s="6"/>
      <c r="H63" s="7">
        <v>84</v>
      </c>
      <c r="I63" s="6"/>
      <c r="J63" s="7">
        <v>5.0000000000000001E-3</v>
      </c>
      <c r="K63" s="6"/>
      <c r="L63" s="7"/>
      <c r="M63" s="6"/>
      <c r="N63" s="7"/>
      <c r="O63" s="6"/>
      <c r="P63" s="7"/>
      <c r="Q63" s="6"/>
    </row>
    <row r="64" spans="2:17" x14ac:dyDescent="0.3">
      <c r="B64" s="6"/>
      <c r="C64" s="6"/>
      <c r="D64" s="6" t="s">
        <v>293</v>
      </c>
      <c r="E64" s="6"/>
      <c r="F64" s="7">
        <v>0.40600000000000003</v>
      </c>
      <c r="G64" s="6"/>
      <c r="H64" s="7">
        <v>55.881999999999998</v>
      </c>
      <c r="I64" s="6"/>
      <c r="J64" s="7">
        <v>7.0000000000000001E-3</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33.32</v>
      </c>
      <c r="E72" s="6"/>
      <c r="F72" s="7">
        <v>21</v>
      </c>
      <c r="G72" s="6"/>
      <c r="H72" s="7">
        <v>1.587</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0.14599999999999999</v>
      </c>
      <c r="E81" s="6"/>
      <c r="F81" s="7">
        <v>37.374000000000002</v>
      </c>
      <c r="G81" s="6"/>
      <c r="H81" s="7">
        <v>9</v>
      </c>
      <c r="I81" s="6"/>
      <c r="J81" s="7" t="s">
        <v>484</v>
      </c>
      <c r="K81" s="6"/>
      <c r="L81" s="7">
        <v>0.47099999999999997</v>
      </c>
      <c r="M81" s="6"/>
      <c r="N81" s="7">
        <v>0.51600000000000001</v>
      </c>
      <c r="O81" s="6"/>
      <c r="P81" s="7">
        <v>0.25</v>
      </c>
      <c r="Q81" s="6"/>
    </row>
    <row r="82" spans="2:17" x14ac:dyDescent="0.3">
      <c r="B82" s="6" t="s">
        <v>236</v>
      </c>
      <c r="C82" s="6"/>
      <c r="D82" s="7">
        <v>0.34799999999999998</v>
      </c>
      <c r="E82" s="6"/>
      <c r="F82" s="7">
        <v>20.507999999999999</v>
      </c>
      <c r="G82" s="6"/>
      <c r="H82" s="7">
        <v>9</v>
      </c>
      <c r="I82" s="6"/>
      <c r="J82" s="7">
        <v>1.4999999999999999E-2</v>
      </c>
      <c r="K82" s="6"/>
      <c r="L82" s="7">
        <v>0.66500000000000004</v>
      </c>
      <c r="M82" s="6"/>
      <c r="N82" s="7">
        <v>0.77100000000000002</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16.2" x14ac:dyDescent="0.3">
      <c r="B90" s="6" t="s">
        <v>209</v>
      </c>
      <c r="C90" s="6"/>
      <c r="D90" s="6" t="s">
        <v>390</v>
      </c>
      <c r="E90" s="6"/>
      <c r="F90" s="7">
        <v>-0.12</v>
      </c>
      <c r="G90" s="6"/>
      <c r="H90" s="7">
        <v>1.7999999999999999E-2</v>
      </c>
      <c r="I90" s="6"/>
      <c r="J90" s="7">
        <v>-6.7439999999999998</v>
      </c>
      <c r="K90" s="6"/>
      <c r="L90" s="7" t="s">
        <v>485</v>
      </c>
      <c r="M90" s="6"/>
    </row>
    <row r="91" spans="2:17" ht="16.2" x14ac:dyDescent="0.3">
      <c r="B91" s="6"/>
      <c r="C91" s="6"/>
      <c r="D91" s="6" t="s">
        <v>392</v>
      </c>
      <c r="E91" s="6"/>
      <c r="F91" s="7">
        <v>-0.156</v>
      </c>
      <c r="G91" s="6"/>
      <c r="H91" s="7">
        <v>1.7999999999999999E-2</v>
      </c>
      <c r="I91" s="6"/>
      <c r="J91" s="7">
        <v>-8.7850000000000001</v>
      </c>
      <c r="K91" s="6"/>
      <c r="L91" s="7" t="s">
        <v>486</v>
      </c>
      <c r="M91" s="6"/>
    </row>
    <row r="92" spans="2:17" ht="16.2" x14ac:dyDescent="0.3">
      <c r="B92" s="6"/>
      <c r="C92" s="6"/>
      <c r="D92" s="6" t="s">
        <v>394</v>
      </c>
      <c r="E92" s="6"/>
      <c r="F92" s="7">
        <v>-0.17</v>
      </c>
      <c r="G92" s="6"/>
      <c r="H92" s="7">
        <v>1.7999999999999999E-2</v>
      </c>
      <c r="I92" s="6"/>
      <c r="J92" s="7">
        <v>-9.5410000000000004</v>
      </c>
      <c r="K92" s="6"/>
      <c r="L92" s="7" t="s">
        <v>487</v>
      </c>
      <c r="M92" s="6"/>
    </row>
    <row r="93" spans="2:17" ht="16.2" x14ac:dyDescent="0.3">
      <c r="B93" s="6"/>
      <c r="C93" s="6"/>
      <c r="D93" s="6" t="s">
        <v>396</v>
      </c>
      <c r="E93" s="6"/>
      <c r="F93" s="7">
        <v>-0.17199999999999999</v>
      </c>
      <c r="G93" s="6"/>
      <c r="H93" s="7">
        <v>1.7999999999999999E-2</v>
      </c>
      <c r="I93" s="6"/>
      <c r="J93" s="7">
        <v>-9.6850000000000005</v>
      </c>
      <c r="K93" s="6"/>
      <c r="L93" s="7" t="s">
        <v>488</v>
      </c>
      <c r="M93" s="6"/>
    </row>
    <row r="94" spans="2:17" x14ac:dyDescent="0.3">
      <c r="B94" s="6" t="s">
        <v>390</v>
      </c>
      <c r="C94" s="6"/>
      <c r="D94" s="6" t="s">
        <v>392</v>
      </c>
      <c r="E94" s="6"/>
      <c r="F94" s="7">
        <v>-3.5999999999999997E-2</v>
      </c>
      <c r="G94" s="6"/>
      <c r="H94" s="7">
        <v>1.7999999999999999E-2</v>
      </c>
      <c r="I94" s="6"/>
      <c r="J94" s="7">
        <v>-2.04</v>
      </c>
      <c r="K94" s="6"/>
      <c r="L94" s="7">
        <v>0.44500000000000001</v>
      </c>
      <c r="M94" s="6"/>
    </row>
    <row r="95" spans="2:17" x14ac:dyDescent="0.3">
      <c r="B95" s="6"/>
      <c r="C95" s="6"/>
      <c r="D95" s="6" t="s">
        <v>394</v>
      </c>
      <c r="E95" s="6"/>
      <c r="F95" s="7">
        <v>-0.05</v>
      </c>
      <c r="G95" s="6"/>
      <c r="H95" s="7">
        <v>1.7999999999999999E-2</v>
      </c>
      <c r="I95" s="6"/>
      <c r="J95" s="7">
        <v>-2.7959999999999998</v>
      </c>
      <c r="K95" s="6"/>
      <c r="L95" s="7">
        <v>6.4000000000000001E-2</v>
      </c>
      <c r="M95" s="6"/>
    </row>
    <row r="96" spans="2:17" x14ac:dyDescent="0.3">
      <c r="B96" s="6"/>
      <c r="C96" s="6"/>
      <c r="D96" s="6" t="s">
        <v>396</v>
      </c>
      <c r="E96" s="6"/>
      <c r="F96" s="7">
        <v>-5.1999999999999998E-2</v>
      </c>
      <c r="G96" s="6"/>
      <c r="H96" s="7">
        <v>1.7999999999999999E-2</v>
      </c>
      <c r="I96" s="6"/>
      <c r="J96" s="7">
        <v>-2.94</v>
      </c>
      <c r="K96" s="6"/>
      <c r="L96" s="7">
        <v>4.2000000000000003E-2</v>
      </c>
      <c r="M96" s="6"/>
    </row>
    <row r="97" spans="1:17" x14ac:dyDescent="0.3">
      <c r="B97" s="6" t="s">
        <v>392</v>
      </c>
      <c r="C97" s="6"/>
      <c r="D97" s="6" t="s">
        <v>394</v>
      </c>
      <c r="E97" s="6"/>
      <c r="F97" s="7">
        <v>-1.2999999999999999E-2</v>
      </c>
      <c r="G97" s="6"/>
      <c r="H97" s="7">
        <v>1.7999999999999999E-2</v>
      </c>
      <c r="I97" s="6"/>
      <c r="J97" s="7">
        <v>-0.75600000000000001</v>
      </c>
      <c r="K97" s="6"/>
      <c r="L97" s="7">
        <v>1</v>
      </c>
      <c r="M97" s="6"/>
    </row>
    <row r="98" spans="1:17" x14ac:dyDescent="0.3">
      <c r="B98" s="6"/>
      <c r="C98" s="6"/>
      <c r="D98" s="6" t="s">
        <v>396</v>
      </c>
      <c r="E98" s="6"/>
      <c r="F98" s="7">
        <v>-1.6E-2</v>
      </c>
      <c r="G98" s="6"/>
      <c r="H98" s="7">
        <v>1.7999999999999999E-2</v>
      </c>
      <c r="I98" s="6"/>
      <c r="J98" s="7">
        <v>-0.9</v>
      </c>
      <c r="K98" s="6"/>
      <c r="L98" s="7">
        <v>1</v>
      </c>
      <c r="M98" s="6"/>
    </row>
    <row r="99" spans="1:17" x14ac:dyDescent="0.3">
      <c r="B99" s="6" t="s">
        <v>394</v>
      </c>
      <c r="C99" s="6"/>
      <c r="D99" s="6" t="s">
        <v>396</v>
      </c>
      <c r="E99" s="6"/>
      <c r="F99" s="7">
        <v>-3.0000000000000001E-3</v>
      </c>
      <c r="G99" s="6"/>
      <c r="H99" s="7">
        <v>1.7999999999999999E-2</v>
      </c>
      <c r="I99" s="6"/>
      <c r="J99" s="7">
        <v>-0.14399999999999999</v>
      </c>
      <c r="K99" s="6"/>
      <c r="L99" s="7">
        <v>1</v>
      </c>
      <c r="M99" s="6"/>
    </row>
    <row r="100" spans="1:17" ht="15" thickBot="1" x14ac:dyDescent="0.35">
      <c r="B100" s="16"/>
      <c r="C100" s="16"/>
      <c r="D100" s="16"/>
      <c r="E100" s="16"/>
      <c r="F100" s="16"/>
      <c r="G100" s="16"/>
      <c r="H100" s="16"/>
      <c r="I100" s="16"/>
      <c r="J100" s="16"/>
      <c r="K100" s="16"/>
      <c r="L100" s="16"/>
      <c r="M100" s="16"/>
    </row>
    <row r="101" spans="1:17" ht="14.4" customHeight="1" x14ac:dyDescent="0.3">
      <c r="B101" s="17" t="s">
        <v>398</v>
      </c>
      <c r="C101" s="17"/>
      <c r="D101" s="17"/>
      <c r="E101" s="17"/>
      <c r="F101" s="17"/>
      <c r="G101" s="17"/>
      <c r="H101" s="17"/>
      <c r="I101" s="17"/>
      <c r="J101" s="17"/>
      <c r="K101" s="17"/>
      <c r="L101" s="17"/>
      <c r="M101" s="17"/>
    </row>
    <row r="102" spans="1:17" ht="14.4" customHeight="1" x14ac:dyDescent="0.3">
      <c r="B102" s="18" t="s">
        <v>264</v>
      </c>
      <c r="C102" s="18"/>
      <c r="D102" s="18"/>
      <c r="E102" s="18"/>
      <c r="F102" s="18"/>
      <c r="G102" s="18"/>
      <c r="H102" s="18"/>
      <c r="I102" s="18"/>
      <c r="J102" s="18"/>
      <c r="K102" s="18"/>
      <c r="L102" s="18"/>
      <c r="M102" s="18"/>
    </row>
    <row r="104" spans="1:17" s="4" customFormat="1" x14ac:dyDescent="0.3">
      <c r="A104"/>
    </row>
    <row r="106" spans="1:17" ht="23.4" x14ac:dyDescent="0.3">
      <c r="B106" s="5" t="s">
        <v>489</v>
      </c>
    </row>
    <row r="108" spans="1:17" ht="15" thickBot="1" x14ac:dyDescent="0.35">
      <c r="B108" s="14" t="s">
        <v>225</v>
      </c>
      <c r="C108" s="14"/>
      <c r="D108" s="14"/>
      <c r="E108" s="14"/>
      <c r="F108" s="14"/>
      <c r="G108" s="14"/>
      <c r="H108" s="14"/>
      <c r="I108" s="14"/>
      <c r="J108" s="14"/>
      <c r="K108" s="14"/>
      <c r="L108" s="14"/>
      <c r="M108" s="14"/>
      <c r="N108" s="14"/>
      <c r="O108" s="14"/>
      <c r="P108" s="14"/>
      <c r="Q108" s="14"/>
    </row>
    <row r="109" spans="1:17" ht="15" thickBot="1" x14ac:dyDescent="0.35">
      <c r="B109" s="15" t="s">
        <v>226</v>
      </c>
      <c r="C109" s="15"/>
      <c r="D109" s="15" t="s">
        <v>289</v>
      </c>
      <c r="E109" s="15"/>
      <c r="F109" s="15" t="s">
        <v>227</v>
      </c>
      <c r="G109" s="15"/>
      <c r="H109" s="15" t="s">
        <v>228</v>
      </c>
      <c r="I109" s="15"/>
      <c r="J109" s="15" t="s">
        <v>229</v>
      </c>
      <c r="K109" s="15"/>
      <c r="L109" s="15" t="s">
        <v>230</v>
      </c>
      <c r="M109" s="15"/>
      <c r="N109" s="15" t="s">
        <v>231</v>
      </c>
      <c r="O109" s="15"/>
      <c r="P109" s="15" t="s">
        <v>232</v>
      </c>
      <c r="Q109" s="15"/>
    </row>
    <row r="110" spans="1:17" ht="32.4" x14ac:dyDescent="0.3">
      <c r="B110" s="6" t="s">
        <v>233</v>
      </c>
      <c r="C110" s="6"/>
      <c r="D110" s="6" t="s">
        <v>290</v>
      </c>
      <c r="E110" s="6"/>
      <c r="F110" s="7">
        <v>0.89100000000000001</v>
      </c>
      <c r="G110" s="6" t="s">
        <v>291</v>
      </c>
      <c r="H110" s="7">
        <v>4</v>
      </c>
      <c r="I110" s="6" t="s">
        <v>291</v>
      </c>
      <c r="J110" s="7">
        <v>0.223</v>
      </c>
      <c r="K110" s="6" t="s">
        <v>291</v>
      </c>
      <c r="L110" s="7">
        <v>31.24</v>
      </c>
      <c r="M110" s="6" t="s">
        <v>291</v>
      </c>
      <c r="N110" s="7" t="s">
        <v>490</v>
      </c>
      <c r="O110" s="6" t="s">
        <v>291</v>
      </c>
      <c r="P110" s="7">
        <v>0.61</v>
      </c>
      <c r="Q110" s="6"/>
    </row>
    <row r="111" spans="1:17" ht="32.4" x14ac:dyDescent="0.3">
      <c r="B111" s="6"/>
      <c r="C111" s="6"/>
      <c r="D111" s="6" t="s">
        <v>293</v>
      </c>
      <c r="E111" s="6"/>
      <c r="F111" s="7">
        <v>0.89100000000000001</v>
      </c>
      <c r="G111" s="6"/>
      <c r="H111" s="7">
        <v>1.8069999999999999</v>
      </c>
      <c r="I111" s="6"/>
      <c r="J111" s="7">
        <v>0.49299999999999999</v>
      </c>
      <c r="K111" s="6"/>
      <c r="L111" s="7">
        <v>31.24</v>
      </c>
      <c r="M111" s="6"/>
      <c r="N111" s="7" t="s">
        <v>491</v>
      </c>
      <c r="O111" s="6"/>
      <c r="P111" s="7">
        <v>0.61</v>
      </c>
      <c r="Q111" s="6"/>
    </row>
    <row r="112" spans="1:17" x14ac:dyDescent="0.3">
      <c r="B112" s="6" t="s">
        <v>253</v>
      </c>
      <c r="C112" s="6"/>
      <c r="D112" s="6" t="s">
        <v>290</v>
      </c>
      <c r="E112" s="6"/>
      <c r="F112" s="7">
        <v>1.4999999999999999E-2</v>
      </c>
      <c r="G112" s="6" t="s">
        <v>291</v>
      </c>
      <c r="H112" s="7">
        <v>4</v>
      </c>
      <c r="I112" s="6" t="s">
        <v>291</v>
      </c>
      <c r="J112" s="7">
        <v>4.0000000000000001E-3</v>
      </c>
      <c r="K112" s="6" t="s">
        <v>291</v>
      </c>
      <c r="L112" s="7">
        <v>0.53800000000000003</v>
      </c>
      <c r="M112" s="6" t="s">
        <v>291</v>
      </c>
      <c r="N112" s="7">
        <v>0.70799999999999996</v>
      </c>
      <c r="O112" s="6" t="s">
        <v>291</v>
      </c>
      <c r="P112" s="7">
        <v>2.5999999999999999E-2</v>
      </c>
      <c r="Q112" s="6"/>
    </row>
    <row r="113" spans="2:17" x14ac:dyDescent="0.3">
      <c r="B113" s="6"/>
      <c r="C113" s="6"/>
      <c r="D113" s="6" t="s">
        <v>293</v>
      </c>
      <c r="E113" s="6"/>
      <c r="F113" s="7">
        <v>1.4999999999999999E-2</v>
      </c>
      <c r="G113" s="6"/>
      <c r="H113" s="7">
        <v>1.8069999999999999</v>
      </c>
      <c r="I113" s="6"/>
      <c r="J113" s="7">
        <v>8.0000000000000002E-3</v>
      </c>
      <c r="K113" s="6"/>
      <c r="L113" s="7">
        <v>0.53800000000000003</v>
      </c>
      <c r="M113" s="6"/>
      <c r="N113" s="7">
        <v>0.57099999999999995</v>
      </c>
      <c r="O113" s="6"/>
      <c r="P113" s="7">
        <v>2.5999999999999999E-2</v>
      </c>
      <c r="Q113" s="6"/>
    </row>
    <row r="114" spans="2:17" x14ac:dyDescent="0.3">
      <c r="B114" s="6" t="s">
        <v>234</v>
      </c>
      <c r="C114" s="6"/>
      <c r="D114" s="6" t="s">
        <v>290</v>
      </c>
      <c r="E114" s="6"/>
      <c r="F114" s="7">
        <v>0.56999999999999995</v>
      </c>
      <c r="G114" s="6"/>
      <c r="H114" s="7">
        <v>80</v>
      </c>
      <c r="I114" s="6"/>
      <c r="J114" s="7">
        <v>7.0000000000000001E-3</v>
      </c>
      <c r="K114" s="6"/>
      <c r="L114" s="7"/>
      <c r="M114" s="6"/>
      <c r="N114" s="7"/>
      <c r="O114" s="6"/>
      <c r="P114" s="7"/>
      <c r="Q114" s="6"/>
    </row>
    <row r="115" spans="2:17" x14ac:dyDescent="0.3">
      <c r="B115" s="6"/>
      <c r="C115" s="6"/>
      <c r="D115" s="6" t="s">
        <v>293</v>
      </c>
      <c r="E115" s="6"/>
      <c r="F115" s="7">
        <v>0.56999999999999995</v>
      </c>
      <c r="G115" s="6"/>
      <c r="H115" s="7">
        <v>36.145000000000003</v>
      </c>
      <c r="I115" s="6"/>
      <c r="J115" s="7">
        <v>1.6E-2</v>
      </c>
      <c r="K115" s="6"/>
      <c r="L115" s="7"/>
      <c r="M115" s="6"/>
      <c r="N115" s="7"/>
      <c r="O115" s="6"/>
      <c r="P115" s="7"/>
      <c r="Q115" s="6"/>
    </row>
    <row r="116" spans="2:17" x14ac:dyDescent="0.3">
      <c r="B116" s="6" t="s">
        <v>235</v>
      </c>
      <c r="C116" s="6"/>
      <c r="D116" s="6" t="s">
        <v>290</v>
      </c>
      <c r="E116" s="6"/>
      <c r="F116" s="7">
        <v>0.19500000000000001</v>
      </c>
      <c r="G116" s="6"/>
      <c r="H116" s="7">
        <v>1</v>
      </c>
      <c r="I116" s="6"/>
      <c r="J116" s="7">
        <v>0.19500000000000001</v>
      </c>
      <c r="K116" s="6"/>
      <c r="L116" s="7">
        <v>1.1160000000000001</v>
      </c>
      <c r="M116" s="6"/>
      <c r="N116" s="7">
        <v>0.30299999999999999</v>
      </c>
      <c r="O116" s="6"/>
      <c r="P116" s="7">
        <v>5.2999999999999999E-2</v>
      </c>
      <c r="Q116" s="6"/>
    </row>
    <row r="117" spans="2:17" ht="28.8" x14ac:dyDescent="0.3">
      <c r="B117" s="6" t="s">
        <v>254</v>
      </c>
      <c r="C117" s="6"/>
      <c r="D117" s="6" t="s">
        <v>290</v>
      </c>
      <c r="E117" s="6"/>
      <c r="F117" s="7">
        <v>0.17199999999999999</v>
      </c>
      <c r="G117" s="6"/>
      <c r="H117" s="7">
        <v>1</v>
      </c>
      <c r="I117" s="6"/>
      <c r="J117" s="7">
        <v>0.17199999999999999</v>
      </c>
      <c r="K117" s="6"/>
      <c r="L117" s="7">
        <v>0.98</v>
      </c>
      <c r="M117" s="6"/>
      <c r="N117" s="7">
        <v>0.33400000000000002</v>
      </c>
      <c r="O117" s="6"/>
      <c r="P117" s="7">
        <v>4.7E-2</v>
      </c>
      <c r="Q117" s="6"/>
    </row>
    <row r="118" spans="2:17" x14ac:dyDescent="0.3">
      <c r="B118" s="6" t="s">
        <v>234</v>
      </c>
      <c r="C118" s="6"/>
      <c r="D118" s="6" t="s">
        <v>290</v>
      </c>
      <c r="E118" s="6"/>
      <c r="F118" s="7">
        <v>3.5030000000000001</v>
      </c>
      <c r="G118" s="6"/>
      <c r="H118" s="7">
        <v>20</v>
      </c>
      <c r="I118" s="6"/>
      <c r="J118" s="7">
        <v>0.17499999999999999</v>
      </c>
      <c r="K118" s="6"/>
      <c r="L118" s="7"/>
      <c r="M118" s="6"/>
      <c r="N118" s="7"/>
      <c r="O118" s="6"/>
      <c r="P118" s="7"/>
      <c r="Q118" s="6"/>
    </row>
    <row r="119" spans="2:17" ht="16.2" x14ac:dyDescent="0.3">
      <c r="B119" s="6" t="s">
        <v>236</v>
      </c>
      <c r="C119" s="6"/>
      <c r="D119" s="6" t="s">
        <v>290</v>
      </c>
      <c r="E119" s="6"/>
      <c r="F119" s="7">
        <v>3.0000000000000001E-3</v>
      </c>
      <c r="G119" s="6" t="s">
        <v>291</v>
      </c>
      <c r="H119" s="7">
        <v>4</v>
      </c>
      <c r="I119" s="6" t="s">
        <v>291</v>
      </c>
      <c r="J119" s="7" t="s">
        <v>492</v>
      </c>
      <c r="K119" s="6" t="s">
        <v>291</v>
      </c>
      <c r="L119" s="7">
        <v>0.16700000000000001</v>
      </c>
      <c r="M119" s="6" t="s">
        <v>291</v>
      </c>
      <c r="N119" s="7">
        <v>0.95499999999999996</v>
      </c>
      <c r="O119" s="6" t="s">
        <v>291</v>
      </c>
      <c r="P119" s="7">
        <v>8.0000000000000002E-3</v>
      </c>
      <c r="Q119" s="6"/>
    </row>
    <row r="120" spans="2:17" x14ac:dyDescent="0.3">
      <c r="B120" s="6"/>
      <c r="C120" s="6"/>
      <c r="D120" s="6" t="s">
        <v>293</v>
      </c>
      <c r="E120" s="6"/>
      <c r="F120" s="7">
        <v>3.0000000000000001E-3</v>
      </c>
      <c r="G120" s="6"/>
      <c r="H120" s="7">
        <v>2.6360000000000001</v>
      </c>
      <c r="I120" s="6"/>
      <c r="J120" s="7">
        <v>1E-3</v>
      </c>
      <c r="K120" s="6"/>
      <c r="L120" s="7">
        <v>0.16700000000000001</v>
      </c>
      <c r="M120" s="6"/>
      <c r="N120" s="7">
        <v>0.89800000000000002</v>
      </c>
      <c r="O120" s="6"/>
      <c r="P120" s="7">
        <v>8.0000000000000002E-3</v>
      </c>
      <c r="Q120" s="6"/>
    </row>
    <row r="121" spans="2:17" ht="28.8" x14ac:dyDescent="0.3">
      <c r="B121" s="6" t="s">
        <v>255</v>
      </c>
      <c r="C121" s="6"/>
      <c r="D121" s="6" t="s">
        <v>290</v>
      </c>
      <c r="E121" s="6"/>
      <c r="F121" s="7">
        <v>1.6E-2</v>
      </c>
      <c r="G121" s="6" t="s">
        <v>291</v>
      </c>
      <c r="H121" s="7">
        <v>4</v>
      </c>
      <c r="I121" s="6" t="s">
        <v>291</v>
      </c>
      <c r="J121" s="7">
        <v>4.0000000000000001E-3</v>
      </c>
      <c r="K121" s="6" t="s">
        <v>291</v>
      </c>
      <c r="L121" s="7">
        <v>0.81799999999999995</v>
      </c>
      <c r="M121" s="6" t="s">
        <v>291</v>
      </c>
      <c r="N121" s="7">
        <v>0.51800000000000002</v>
      </c>
      <c r="O121" s="6" t="s">
        <v>291</v>
      </c>
      <c r="P121" s="7">
        <v>3.9E-2</v>
      </c>
      <c r="Q121" s="6"/>
    </row>
    <row r="122" spans="2:17" x14ac:dyDescent="0.3">
      <c r="B122" s="6"/>
      <c r="C122" s="6"/>
      <c r="D122" s="6" t="s">
        <v>293</v>
      </c>
      <c r="E122" s="6"/>
      <c r="F122" s="7">
        <v>1.6E-2</v>
      </c>
      <c r="G122" s="6"/>
      <c r="H122" s="7">
        <v>2.6360000000000001</v>
      </c>
      <c r="I122" s="6"/>
      <c r="J122" s="7">
        <v>6.0000000000000001E-3</v>
      </c>
      <c r="K122" s="6"/>
      <c r="L122" s="7">
        <v>0.81799999999999995</v>
      </c>
      <c r="M122" s="6"/>
      <c r="N122" s="7">
        <v>0.47599999999999998</v>
      </c>
      <c r="O122" s="6"/>
      <c r="P122" s="7">
        <v>3.9E-2</v>
      </c>
      <c r="Q122" s="6"/>
    </row>
    <row r="123" spans="2:17" x14ac:dyDescent="0.3">
      <c r="B123" s="6" t="s">
        <v>234</v>
      </c>
      <c r="C123" s="6"/>
      <c r="D123" s="6" t="s">
        <v>290</v>
      </c>
      <c r="E123" s="6"/>
      <c r="F123" s="7">
        <v>0.39</v>
      </c>
      <c r="G123" s="6"/>
      <c r="H123" s="7">
        <v>80</v>
      </c>
      <c r="I123" s="6"/>
      <c r="J123" s="7">
        <v>5.0000000000000001E-3</v>
      </c>
      <c r="K123" s="6"/>
      <c r="L123" s="7"/>
      <c r="M123" s="6"/>
      <c r="N123" s="7"/>
      <c r="O123" s="6"/>
      <c r="P123" s="7"/>
      <c r="Q123" s="6"/>
    </row>
    <row r="124" spans="2:17" x14ac:dyDescent="0.3">
      <c r="B124" s="6"/>
      <c r="C124" s="6"/>
      <c r="D124" s="6" t="s">
        <v>293</v>
      </c>
      <c r="E124" s="6"/>
      <c r="F124" s="7">
        <v>0.39</v>
      </c>
      <c r="G124" s="6"/>
      <c r="H124" s="7">
        <v>52.719000000000001</v>
      </c>
      <c r="I124" s="6"/>
      <c r="J124" s="7">
        <v>7.0000000000000001E-3</v>
      </c>
      <c r="K124" s="6"/>
      <c r="L124" s="7"/>
      <c r="M124" s="6"/>
      <c r="N124" s="7"/>
      <c r="O124" s="6"/>
      <c r="P124" s="7"/>
      <c r="Q124" s="6"/>
    </row>
    <row r="125" spans="2:17" ht="15" thickBot="1" x14ac:dyDescent="0.35">
      <c r="B125" s="16"/>
      <c r="C125" s="16"/>
      <c r="D125" s="16"/>
      <c r="E125" s="16"/>
      <c r="F125" s="16"/>
      <c r="G125" s="16"/>
      <c r="H125" s="16"/>
      <c r="I125" s="16"/>
      <c r="J125" s="16"/>
      <c r="K125" s="16"/>
      <c r="L125" s="16"/>
      <c r="M125" s="16"/>
      <c r="N125" s="16"/>
      <c r="O125" s="16"/>
      <c r="P125" s="16"/>
      <c r="Q125" s="16"/>
    </row>
    <row r="126" spans="2:17" ht="14.4" customHeight="1" x14ac:dyDescent="0.3">
      <c r="B126" s="17" t="s">
        <v>296</v>
      </c>
      <c r="C126" s="17"/>
      <c r="D126" s="17"/>
      <c r="E126" s="17"/>
      <c r="F126" s="17"/>
      <c r="G126" s="17"/>
      <c r="H126" s="17"/>
      <c r="I126" s="17"/>
      <c r="J126" s="17"/>
      <c r="K126" s="17"/>
      <c r="L126" s="17"/>
      <c r="M126" s="17"/>
      <c r="N126" s="17"/>
      <c r="O126" s="17"/>
      <c r="P126" s="17"/>
      <c r="Q126" s="17"/>
    </row>
    <row r="127" spans="2:17" ht="14.4" customHeight="1" x14ac:dyDescent="0.3">
      <c r="B127" s="18" t="s">
        <v>237</v>
      </c>
      <c r="C127" s="18"/>
      <c r="D127" s="18"/>
      <c r="E127" s="18"/>
      <c r="F127" s="18"/>
      <c r="G127" s="18"/>
      <c r="H127" s="18"/>
      <c r="I127" s="18"/>
      <c r="J127" s="18"/>
      <c r="K127" s="18"/>
      <c r="L127" s="18"/>
      <c r="M127" s="18"/>
      <c r="N127" s="18"/>
      <c r="O127" s="18"/>
      <c r="P127" s="18"/>
      <c r="Q127" s="18"/>
    </row>
    <row r="128" spans="2:17" ht="14.4" customHeight="1" x14ac:dyDescent="0.3">
      <c r="B128" s="19" t="s">
        <v>297</v>
      </c>
      <c r="C128" s="19"/>
      <c r="D128" s="19"/>
      <c r="E128" s="19"/>
      <c r="F128" s="19"/>
      <c r="G128" s="19"/>
      <c r="H128" s="19"/>
      <c r="I128" s="19"/>
      <c r="J128" s="19"/>
      <c r="K128" s="19"/>
      <c r="L128" s="19"/>
      <c r="M128" s="19"/>
      <c r="N128" s="19"/>
      <c r="O128" s="19"/>
      <c r="P128" s="19"/>
      <c r="Q128" s="19"/>
    </row>
    <row r="130" spans="2:17" ht="15" thickBot="1" x14ac:dyDescent="0.35">
      <c r="B130" s="14" t="s">
        <v>238</v>
      </c>
      <c r="C130" s="14"/>
      <c r="D130" s="14"/>
      <c r="E130" s="14"/>
      <c r="F130" s="14"/>
      <c r="G130" s="14"/>
      <c r="H130" s="14"/>
      <c r="I130" s="14"/>
      <c r="J130" s="14"/>
      <c r="K130" s="14"/>
      <c r="L130" s="14"/>
      <c r="M130" s="14"/>
      <c r="N130" s="14"/>
      <c r="O130" s="14"/>
    </row>
    <row r="131" spans="2:17" ht="15" thickBot="1" x14ac:dyDescent="0.35">
      <c r="B131" s="15" t="s">
        <v>226</v>
      </c>
      <c r="C131" s="15"/>
      <c r="D131" s="15" t="s">
        <v>227</v>
      </c>
      <c r="E131" s="15"/>
      <c r="F131" s="15" t="s">
        <v>228</v>
      </c>
      <c r="G131" s="15"/>
      <c r="H131" s="15" t="s">
        <v>229</v>
      </c>
      <c r="I131" s="15"/>
      <c r="J131" s="15" t="s">
        <v>230</v>
      </c>
      <c r="K131" s="15"/>
      <c r="L131" s="15" t="s">
        <v>231</v>
      </c>
      <c r="M131" s="15"/>
      <c r="N131" s="15" t="s">
        <v>232</v>
      </c>
      <c r="O131" s="15"/>
    </row>
    <row r="132" spans="2:17" x14ac:dyDescent="0.3">
      <c r="B132" s="6" t="s">
        <v>1</v>
      </c>
      <c r="C132" s="6"/>
      <c r="D132" s="7">
        <v>1.754</v>
      </c>
      <c r="E132" s="6"/>
      <c r="F132" s="7">
        <v>1</v>
      </c>
      <c r="G132" s="6"/>
      <c r="H132" s="7">
        <v>1.754</v>
      </c>
      <c r="I132" s="6"/>
      <c r="J132" s="7">
        <v>1.111</v>
      </c>
      <c r="K132" s="6"/>
      <c r="L132" s="7">
        <v>0.30399999999999999</v>
      </c>
      <c r="M132" s="6"/>
      <c r="N132" s="7">
        <v>5.2999999999999999E-2</v>
      </c>
      <c r="O132" s="6"/>
    </row>
    <row r="133" spans="2:17" x14ac:dyDescent="0.3">
      <c r="B133" s="6" t="s">
        <v>234</v>
      </c>
      <c r="C133" s="6"/>
      <c r="D133" s="7">
        <v>31.565999999999999</v>
      </c>
      <c r="E133" s="6"/>
      <c r="F133" s="7">
        <v>20</v>
      </c>
      <c r="G133" s="6"/>
      <c r="H133" s="7">
        <v>1.5780000000000001</v>
      </c>
      <c r="I133" s="6"/>
      <c r="J133" s="7"/>
      <c r="K133" s="6"/>
      <c r="L133" s="7"/>
      <c r="M133" s="6"/>
      <c r="N133" s="7"/>
      <c r="O133" s="6"/>
    </row>
    <row r="134" spans="2:17" ht="15" thickBot="1" x14ac:dyDescent="0.35">
      <c r="B134" s="16"/>
      <c r="C134" s="16"/>
      <c r="D134" s="16"/>
      <c r="E134" s="16"/>
      <c r="F134" s="16"/>
      <c r="G134" s="16"/>
      <c r="H134" s="16"/>
      <c r="I134" s="16"/>
      <c r="J134" s="16"/>
      <c r="K134" s="16"/>
      <c r="L134" s="16"/>
      <c r="M134" s="16"/>
      <c r="N134" s="16"/>
      <c r="O134" s="16"/>
    </row>
    <row r="135" spans="2:17" ht="14.4" customHeight="1" x14ac:dyDescent="0.3">
      <c r="B135" s="17" t="s">
        <v>237</v>
      </c>
      <c r="C135" s="17"/>
      <c r="D135" s="17"/>
      <c r="E135" s="17"/>
      <c r="F135" s="17"/>
      <c r="G135" s="17"/>
      <c r="H135" s="17"/>
      <c r="I135" s="17"/>
      <c r="J135" s="17"/>
      <c r="K135" s="17"/>
      <c r="L135" s="17"/>
      <c r="M135" s="17"/>
      <c r="N135" s="17"/>
      <c r="O135" s="17"/>
    </row>
    <row r="138" spans="2:17" ht="18" x14ac:dyDescent="0.3">
      <c r="B138" s="8" t="s">
        <v>298</v>
      </c>
    </row>
    <row r="140" spans="2:17" ht="15" thickBot="1" x14ac:dyDescent="0.35">
      <c r="B140" s="14" t="s">
        <v>299</v>
      </c>
      <c r="C140" s="14"/>
      <c r="D140" s="14"/>
      <c r="E140" s="14"/>
      <c r="F140" s="14"/>
      <c r="G140" s="14"/>
      <c r="H140" s="14"/>
      <c r="I140" s="14"/>
      <c r="J140" s="14"/>
      <c r="K140" s="14"/>
      <c r="L140" s="14"/>
      <c r="M140" s="14"/>
      <c r="N140" s="14"/>
      <c r="O140" s="14"/>
      <c r="P140" s="14"/>
      <c r="Q140" s="14"/>
    </row>
    <row r="141" spans="2:17" ht="15" thickBot="1" x14ac:dyDescent="0.35">
      <c r="B141" s="15"/>
      <c r="C141" s="15"/>
      <c r="D141" s="15" t="s">
        <v>300</v>
      </c>
      <c r="E141" s="15"/>
      <c r="F141" s="15" t="s">
        <v>301</v>
      </c>
      <c r="G141" s="15"/>
      <c r="H141" s="15" t="s">
        <v>228</v>
      </c>
      <c r="I141" s="15"/>
      <c r="J141" s="15" t="s">
        <v>302</v>
      </c>
      <c r="K141" s="15"/>
      <c r="L141" s="15" t="s">
        <v>303</v>
      </c>
      <c r="M141" s="15"/>
      <c r="N141" s="15" t="s">
        <v>304</v>
      </c>
      <c r="O141" s="15"/>
      <c r="P141" s="15" t="s">
        <v>305</v>
      </c>
      <c r="Q141" s="15"/>
    </row>
    <row r="142" spans="2:17" ht="16.2" x14ac:dyDescent="0.3">
      <c r="B142" s="6" t="s">
        <v>233</v>
      </c>
      <c r="C142" s="6"/>
      <c r="D142" s="7">
        <v>0.129</v>
      </c>
      <c r="E142" s="6"/>
      <c r="F142" s="7">
        <v>37.661999999999999</v>
      </c>
      <c r="G142" s="6"/>
      <c r="H142" s="7">
        <v>9</v>
      </c>
      <c r="I142" s="6"/>
      <c r="J142" s="7" t="s">
        <v>493</v>
      </c>
      <c r="K142" s="6"/>
      <c r="L142" s="7">
        <v>0.45200000000000001</v>
      </c>
      <c r="M142" s="6"/>
      <c r="N142" s="7">
        <v>0.49399999999999999</v>
      </c>
      <c r="O142" s="6"/>
      <c r="P142" s="7">
        <v>0.25</v>
      </c>
      <c r="Q142" s="6"/>
    </row>
    <row r="143" spans="2:17" x14ac:dyDescent="0.3">
      <c r="B143" s="6" t="s">
        <v>236</v>
      </c>
      <c r="C143" s="6"/>
      <c r="D143" s="7">
        <v>0.35</v>
      </c>
      <c r="E143" s="6"/>
      <c r="F143" s="7">
        <v>19.341000000000001</v>
      </c>
      <c r="G143" s="6"/>
      <c r="H143" s="7">
        <v>9</v>
      </c>
      <c r="I143" s="6"/>
      <c r="J143" s="7">
        <v>2.3E-2</v>
      </c>
      <c r="K143" s="6"/>
      <c r="L143" s="7">
        <v>0.65900000000000003</v>
      </c>
      <c r="M143" s="6"/>
      <c r="N143" s="7">
        <v>0.76800000000000002</v>
      </c>
      <c r="O143" s="6"/>
      <c r="P143" s="7">
        <v>0.25</v>
      </c>
      <c r="Q143" s="6"/>
    </row>
    <row r="144" spans="2:17" ht="15" thickBot="1" x14ac:dyDescent="0.35">
      <c r="B144" s="16"/>
      <c r="C144" s="16"/>
      <c r="D144" s="16"/>
      <c r="E144" s="16"/>
      <c r="F144" s="16"/>
      <c r="G144" s="16"/>
      <c r="H144" s="16"/>
      <c r="I144" s="16"/>
      <c r="J144" s="16"/>
      <c r="K144" s="16"/>
      <c r="L144" s="16"/>
      <c r="M144" s="16"/>
      <c r="N144" s="16"/>
      <c r="O144" s="16"/>
      <c r="P144" s="16"/>
      <c r="Q144" s="16"/>
    </row>
    <row r="147" spans="2:13" ht="18" x14ac:dyDescent="0.3">
      <c r="B147" s="8" t="s">
        <v>239</v>
      </c>
    </row>
    <row r="149" spans="2:13" ht="15" thickBot="1" x14ac:dyDescent="0.35">
      <c r="B149" s="14" t="s">
        <v>256</v>
      </c>
      <c r="C149" s="14"/>
      <c r="D149" s="14"/>
      <c r="E149" s="14"/>
      <c r="F149" s="14"/>
      <c r="G149" s="14"/>
      <c r="H149" s="14"/>
      <c r="I149" s="14"/>
      <c r="J149" s="14"/>
      <c r="K149" s="14"/>
      <c r="L149" s="14"/>
      <c r="M149" s="14"/>
    </row>
    <row r="150" spans="2:13" ht="15.6" customHeight="1" thickBot="1" x14ac:dyDescent="0.35">
      <c r="B150" s="15"/>
      <c r="C150" s="15"/>
      <c r="D150" s="15"/>
      <c r="E150" s="15"/>
      <c r="F150" s="15" t="s">
        <v>241</v>
      </c>
      <c r="G150" s="15"/>
      <c r="H150" s="15" t="s">
        <v>242</v>
      </c>
      <c r="I150" s="15"/>
      <c r="J150" s="15" t="s">
        <v>243</v>
      </c>
      <c r="K150" s="15"/>
      <c r="L150" s="15" t="s">
        <v>244</v>
      </c>
      <c r="M150" s="15"/>
    </row>
    <row r="151" spans="2:13" ht="16.2" x14ac:dyDescent="0.3">
      <c r="B151" s="6" t="s">
        <v>209</v>
      </c>
      <c r="C151" s="6"/>
      <c r="D151" s="6" t="s">
        <v>390</v>
      </c>
      <c r="E151" s="6"/>
      <c r="F151" s="7">
        <v>-0.123</v>
      </c>
      <c r="G151" s="6"/>
      <c r="H151" s="7">
        <v>1.7999999999999999E-2</v>
      </c>
      <c r="I151" s="6"/>
      <c r="J151" s="7">
        <v>-6.7380000000000004</v>
      </c>
      <c r="K151" s="6"/>
      <c r="L151" s="7" t="s">
        <v>494</v>
      </c>
      <c r="M151" s="6"/>
    </row>
    <row r="152" spans="2:13" ht="16.2" x14ac:dyDescent="0.3">
      <c r="B152" s="6"/>
      <c r="C152" s="6"/>
      <c r="D152" s="6" t="s">
        <v>392</v>
      </c>
      <c r="E152" s="6"/>
      <c r="F152" s="7">
        <v>-0.157</v>
      </c>
      <c r="G152" s="6"/>
      <c r="H152" s="7">
        <v>1.7999999999999999E-2</v>
      </c>
      <c r="I152" s="6"/>
      <c r="J152" s="7">
        <v>-8.6039999999999992</v>
      </c>
      <c r="K152" s="6"/>
      <c r="L152" s="7" t="s">
        <v>495</v>
      </c>
      <c r="M152" s="6"/>
    </row>
    <row r="153" spans="2:13" ht="16.2" x14ac:dyDescent="0.3">
      <c r="B153" s="6"/>
      <c r="C153" s="6"/>
      <c r="D153" s="6" t="s">
        <v>394</v>
      </c>
      <c r="E153" s="6"/>
      <c r="F153" s="7">
        <v>-0.17100000000000001</v>
      </c>
      <c r="G153" s="6"/>
      <c r="H153" s="7">
        <v>1.7999999999999999E-2</v>
      </c>
      <c r="I153" s="6"/>
      <c r="J153" s="7">
        <v>-9.3520000000000003</v>
      </c>
      <c r="K153" s="6"/>
      <c r="L153" s="7" t="s">
        <v>496</v>
      </c>
      <c r="M153" s="6"/>
    </row>
    <row r="154" spans="2:13" ht="16.2" x14ac:dyDescent="0.3">
      <c r="B154" s="6"/>
      <c r="C154" s="6"/>
      <c r="D154" s="6" t="s">
        <v>396</v>
      </c>
      <c r="E154" s="6"/>
      <c r="F154" s="7">
        <v>-0.17100000000000001</v>
      </c>
      <c r="G154" s="6"/>
      <c r="H154" s="7">
        <v>1.7999999999999999E-2</v>
      </c>
      <c r="I154" s="6"/>
      <c r="J154" s="7">
        <v>-9.343</v>
      </c>
      <c r="K154" s="6"/>
      <c r="L154" s="7" t="s">
        <v>497</v>
      </c>
      <c r="M154" s="6"/>
    </row>
    <row r="155" spans="2:13" x14ac:dyDescent="0.3">
      <c r="B155" s="6" t="s">
        <v>390</v>
      </c>
      <c r="C155" s="6"/>
      <c r="D155" s="6" t="s">
        <v>392</v>
      </c>
      <c r="E155" s="6"/>
      <c r="F155" s="7">
        <v>-3.4000000000000002E-2</v>
      </c>
      <c r="G155" s="6"/>
      <c r="H155" s="7">
        <v>1.7999999999999999E-2</v>
      </c>
      <c r="I155" s="6"/>
      <c r="J155" s="7">
        <v>-1.8660000000000001</v>
      </c>
      <c r="K155" s="6"/>
      <c r="L155" s="7">
        <v>0.65800000000000003</v>
      </c>
      <c r="M155" s="6"/>
    </row>
    <row r="156" spans="2:13" x14ac:dyDescent="0.3">
      <c r="B156" s="6"/>
      <c r="C156" s="6"/>
      <c r="D156" s="6" t="s">
        <v>394</v>
      </c>
      <c r="E156" s="6"/>
      <c r="F156" s="7">
        <v>-4.8000000000000001E-2</v>
      </c>
      <c r="G156" s="6"/>
      <c r="H156" s="7">
        <v>1.7999999999999999E-2</v>
      </c>
      <c r="I156" s="6"/>
      <c r="J156" s="7">
        <v>-2.6139999999999999</v>
      </c>
      <c r="K156" s="6"/>
      <c r="L156" s="7">
        <v>0.107</v>
      </c>
      <c r="M156" s="6"/>
    </row>
    <row r="157" spans="2:13" x14ac:dyDescent="0.3">
      <c r="B157" s="6"/>
      <c r="C157" s="6"/>
      <c r="D157" s="6" t="s">
        <v>396</v>
      </c>
      <c r="E157" s="6"/>
      <c r="F157" s="7">
        <v>-4.8000000000000001E-2</v>
      </c>
      <c r="G157" s="6"/>
      <c r="H157" s="7">
        <v>1.7999999999999999E-2</v>
      </c>
      <c r="I157" s="6"/>
      <c r="J157" s="7">
        <v>-2.605</v>
      </c>
      <c r="K157" s="6"/>
      <c r="L157" s="7">
        <v>0.11</v>
      </c>
      <c r="M157" s="6"/>
    </row>
    <row r="158" spans="2:13" x14ac:dyDescent="0.3">
      <c r="B158" s="6" t="s">
        <v>392</v>
      </c>
      <c r="C158" s="6"/>
      <c r="D158" s="6" t="s">
        <v>394</v>
      </c>
      <c r="E158" s="6"/>
      <c r="F158" s="7">
        <v>-1.4E-2</v>
      </c>
      <c r="G158" s="6"/>
      <c r="H158" s="7">
        <v>1.7999999999999999E-2</v>
      </c>
      <c r="I158" s="6"/>
      <c r="J158" s="7">
        <v>-0.749</v>
      </c>
      <c r="K158" s="6"/>
      <c r="L158" s="7">
        <v>1</v>
      </c>
      <c r="M158" s="6"/>
    </row>
    <row r="159" spans="2:13" x14ac:dyDescent="0.3">
      <c r="B159" s="6"/>
      <c r="C159" s="6"/>
      <c r="D159" s="6" t="s">
        <v>396</v>
      </c>
      <c r="E159" s="6"/>
      <c r="F159" s="7">
        <v>-1.4E-2</v>
      </c>
      <c r="G159" s="6"/>
      <c r="H159" s="7">
        <v>1.7999999999999999E-2</v>
      </c>
      <c r="I159" s="6"/>
      <c r="J159" s="7">
        <v>-0.73899999999999999</v>
      </c>
      <c r="K159" s="6"/>
      <c r="L159" s="7">
        <v>1</v>
      </c>
      <c r="M159" s="6"/>
    </row>
    <row r="160" spans="2:13" ht="16.2" x14ac:dyDescent="0.3">
      <c r="B160" s="6" t="s">
        <v>394</v>
      </c>
      <c r="C160" s="6"/>
      <c r="D160" s="6" t="s">
        <v>396</v>
      </c>
      <c r="E160" s="6"/>
      <c r="F160" s="7" t="s">
        <v>498</v>
      </c>
      <c r="G160" s="6"/>
      <c r="H160" s="7">
        <v>1.7999999999999999E-2</v>
      </c>
      <c r="I160" s="6"/>
      <c r="J160" s="7">
        <v>8.9999999999999993E-3</v>
      </c>
      <c r="K160" s="6"/>
      <c r="L160" s="7">
        <v>1</v>
      </c>
      <c r="M160" s="6"/>
    </row>
    <row r="161" spans="2:13" ht="15" thickBot="1" x14ac:dyDescent="0.35">
      <c r="B161" s="16"/>
      <c r="C161" s="16"/>
      <c r="D161" s="16"/>
      <c r="E161" s="16"/>
      <c r="F161" s="16"/>
      <c r="G161" s="16"/>
      <c r="H161" s="16"/>
      <c r="I161" s="16"/>
      <c r="J161" s="16"/>
      <c r="K161" s="16"/>
      <c r="L161" s="16"/>
      <c r="M161" s="16"/>
    </row>
    <row r="162" spans="2:13" ht="14.4" customHeight="1" x14ac:dyDescent="0.3">
      <c r="B162" s="17" t="s">
        <v>398</v>
      </c>
      <c r="C162" s="17"/>
      <c r="D162" s="17"/>
      <c r="E162" s="17"/>
      <c r="F162" s="17"/>
      <c r="G162" s="17"/>
      <c r="H162" s="17"/>
      <c r="I162" s="17"/>
      <c r="J162" s="17"/>
      <c r="K162" s="17"/>
      <c r="L162" s="17"/>
      <c r="M162" s="17"/>
    </row>
    <row r="163" spans="2:13" ht="14.4" customHeight="1" x14ac:dyDescent="0.3">
      <c r="B163" s="18" t="s">
        <v>257</v>
      </c>
      <c r="C163" s="18"/>
      <c r="D163" s="18"/>
      <c r="E163" s="18"/>
      <c r="F163" s="18"/>
      <c r="G163" s="18"/>
      <c r="H163" s="18"/>
      <c r="I163" s="18"/>
      <c r="J163" s="18"/>
      <c r="K163" s="18"/>
      <c r="L163" s="18"/>
      <c r="M163" s="18"/>
    </row>
  </sheetData>
  <mergeCells count="85">
    <mergeCell ref="B161:M161"/>
    <mergeCell ref="B162:M162"/>
    <mergeCell ref="B163:M163"/>
    <mergeCell ref="P141:Q141"/>
    <mergeCell ref="B144:Q144"/>
    <mergeCell ref="B149:M149"/>
    <mergeCell ref="B150:C150"/>
    <mergeCell ref="D150:E150"/>
    <mergeCell ref="F150:G150"/>
    <mergeCell ref="H150:I150"/>
    <mergeCell ref="J150:K150"/>
    <mergeCell ref="L150:M150"/>
    <mergeCell ref="B134:O134"/>
    <mergeCell ref="B135:O135"/>
    <mergeCell ref="B140:Q140"/>
    <mergeCell ref="B141:C141"/>
    <mergeCell ref="D141:E141"/>
    <mergeCell ref="F141:G141"/>
    <mergeCell ref="H141:I141"/>
    <mergeCell ref="J141:K141"/>
    <mergeCell ref="L141:M141"/>
    <mergeCell ref="N141:O141"/>
    <mergeCell ref="B130:O130"/>
    <mergeCell ref="B131:C131"/>
    <mergeCell ref="D131:E131"/>
    <mergeCell ref="F131:G131"/>
    <mergeCell ref="H131:I131"/>
    <mergeCell ref="J131:K131"/>
    <mergeCell ref="L131:M131"/>
    <mergeCell ref="N131:O131"/>
    <mergeCell ref="B128:Q128"/>
    <mergeCell ref="B100:M100"/>
    <mergeCell ref="B101:M101"/>
    <mergeCell ref="B102:M102"/>
    <mergeCell ref="B108:Q108"/>
    <mergeCell ref="B109:C109"/>
    <mergeCell ref="D109:E109"/>
    <mergeCell ref="F109:G109"/>
    <mergeCell ref="H109:I109"/>
    <mergeCell ref="J109:K109"/>
    <mergeCell ref="L109:M109"/>
    <mergeCell ref="N109:O109"/>
    <mergeCell ref="P109:Q109"/>
    <mergeCell ref="B125:Q125"/>
    <mergeCell ref="B126:Q126"/>
    <mergeCell ref="B127:Q127"/>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4292DA90-2D61-44F5-833C-D03242BAEC5F}"/>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F3130-8C2F-4A9D-9848-5CFE7AD56480}">
  <dimension ref="A1:AM238"/>
  <sheetViews>
    <sheetView zoomScaleNormal="100" workbookViewId="0">
      <pane xSplit="1" topLeftCell="B1" activePane="topRight" state="frozen"/>
      <selection pane="topRight" activeCell="A5" sqref="A5"/>
    </sheetView>
  </sheetViews>
  <sheetFormatPr defaultRowHeight="14.4" x14ac:dyDescent="0.3"/>
  <cols>
    <col min="1" max="1" width="22.664062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606</v>
      </c>
      <c r="B1" t="str">
        <f>'Full Data Set'!DZ1</f>
        <v>VL TH Final 10s Base BFR</v>
      </c>
      <c r="C1" t="str">
        <f>'Full Data Set'!EA1</f>
        <v>VL TH Final 10s Set1 BFR</v>
      </c>
      <c r="D1" t="str">
        <f>'Full Data Set'!EB1</f>
        <v>VL TH Final 10s Set2 BFR</v>
      </c>
      <c r="E1" t="str">
        <f>'Full Data Set'!EC1</f>
        <v>VL TH Final 10s Set3 BFR</v>
      </c>
      <c r="F1" t="str">
        <f>'Full Data Set'!ED1</f>
        <v>VL TH Final 10s Set4 BFR</v>
      </c>
      <c r="G1" t="str">
        <f>'Full Data Set'!FV1</f>
        <v>VL TH Final 10s Base TRE</v>
      </c>
      <c r="H1" t="str">
        <f>'Full Data Set'!FW1</f>
        <v>VL TH Final 10s Set1 TRE</v>
      </c>
      <c r="I1" t="str">
        <f>'Full Data Set'!FX1</f>
        <v>VL TH Final 10s Set2 TRE</v>
      </c>
      <c r="J1" t="str">
        <f>'Full Data Set'!FY1</f>
        <v>VL TH Final 10s Set3 TRE</v>
      </c>
      <c r="K1" t="str">
        <f>'Full Data Set'!FZ1</f>
        <v>VL TH Final 10s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Set'!DZ2</f>
        <v>12.816666666666665</v>
      </c>
      <c r="C2">
        <f>'Full Data Set'!EA2</f>
        <v>12.825000000000001</v>
      </c>
      <c r="D2">
        <f>'Full Data Set'!EB2</f>
        <v>12.853333333333332</v>
      </c>
      <c r="E2">
        <f>'Full Data Set'!EC2</f>
        <v>12.808333333333332</v>
      </c>
      <c r="F2">
        <f>'Full Data Set'!ED2</f>
        <v>12.748333333333335</v>
      </c>
      <c r="G2">
        <f>'Full Data Set'!FV2</f>
        <v>12.408333333333331</v>
      </c>
      <c r="H2">
        <f>'Full Data Set'!FW2</f>
        <v>12.540000000000001</v>
      </c>
      <c r="I2">
        <f>'Full Data Set'!FX2</f>
        <v>12.448333333333332</v>
      </c>
      <c r="J2">
        <f>'Full Data Set'!FY2</f>
        <v>12.481666666666667</v>
      </c>
      <c r="K2">
        <f>'Full Data Set'!FZ2</f>
        <v>12.391666666666666</v>
      </c>
      <c r="M2">
        <v>1</v>
      </c>
      <c r="O2">
        <f>'Graph x axis'!G2</f>
        <v>10</v>
      </c>
      <c r="P2">
        <f>'Graph x axis'!H2</f>
        <v>-1.5</v>
      </c>
      <c r="R2" t="str">
        <f>O1</f>
        <v>Base</v>
      </c>
      <c r="S2">
        <f>O2+P2</f>
        <v>8.5</v>
      </c>
      <c r="T2">
        <f>AVERAGE(G2:G26)</f>
        <v>12.091399999999997</v>
      </c>
      <c r="U2">
        <f>_xlfn.STDEV.S(G2:G26)</f>
        <v>0.36862817510532425</v>
      </c>
      <c r="V2">
        <f>O2+P4</f>
        <v>11.5</v>
      </c>
      <c r="W2">
        <f>AVERAGE(B2:B26)</f>
        <v>12.19166666666667</v>
      </c>
      <c r="X2">
        <f>_xlfn.STDEV.S(B2:B26)</f>
        <v>0.36333747449220027</v>
      </c>
      <c r="Z2">
        <f>'Graph x axis'!E2</f>
        <v>-0.5</v>
      </c>
      <c r="AB2">
        <f>O2+Z$2+P$2</f>
        <v>8</v>
      </c>
      <c r="AC2">
        <f>AVERAGE(G2:G15)</f>
        <v>12.265238095238095</v>
      </c>
      <c r="AD2">
        <f>_xlfn.STDEV.S(G2:G15)</f>
        <v>0.39320394283290311</v>
      </c>
      <c r="AE2">
        <f>O2+Z4+P2</f>
        <v>9</v>
      </c>
      <c r="AF2">
        <f>AVERAGE(G16:G26)</f>
        <v>11.870151515151514</v>
      </c>
      <c r="AG2">
        <f>_xlfn.STDEV.S(G16:G26)</f>
        <v>0.17024239996979296</v>
      </c>
      <c r="AH2">
        <f>O2+Z2+P4</f>
        <v>11</v>
      </c>
      <c r="AI2">
        <f>AVERAGE(B2:B15)</f>
        <v>12.268928571428575</v>
      </c>
      <c r="AJ2">
        <f>_xlfn.STDEV.S(B2:B15)</f>
        <v>0.4303504868290976</v>
      </c>
      <c r="AK2">
        <f>O2+Z4+P4</f>
        <v>12</v>
      </c>
      <c r="AL2">
        <f>AVERAGE(B16:B26)</f>
        <v>12.093333333333334</v>
      </c>
      <c r="AM2">
        <f>_xlfn.STDEV.S(B16:B26)</f>
        <v>0.23891072251645273</v>
      </c>
    </row>
    <row r="3" spans="1:39" x14ac:dyDescent="0.3">
      <c r="B3">
        <f>'Full Data Set'!DZ3</f>
        <v>12.030000000000001</v>
      </c>
      <c r="C3">
        <f>'Full Data Set'!EA3</f>
        <v>11.936666666666667</v>
      </c>
      <c r="D3">
        <f>'Full Data Set'!EB3</f>
        <v>11.994999999999999</v>
      </c>
      <c r="E3">
        <f>'Full Data Set'!EC3</f>
        <v>11.94</v>
      </c>
      <c r="F3">
        <f>'Full Data Set'!ED3</f>
        <v>11.936666666666666</v>
      </c>
      <c r="G3">
        <f>'Full Data Set'!FV3</f>
        <v>12.051666666666668</v>
      </c>
      <c r="H3">
        <f>'Full Data Set'!FW3</f>
        <v>11.935</v>
      </c>
      <c r="I3">
        <f>'Full Data Set'!FX3</f>
        <v>11.983333333333334</v>
      </c>
      <c r="J3">
        <f>'Full Data Set'!FY3</f>
        <v>12.048333333333334</v>
      </c>
      <c r="K3">
        <f>'Full Data Set'!FZ3</f>
        <v>12.120000000000003</v>
      </c>
      <c r="M3">
        <v>1</v>
      </c>
      <c r="O3" t="str">
        <f>'Graph x axis'!G3</f>
        <v>Set 1</v>
      </c>
      <c r="P3" t="str">
        <f>'Graph x axis'!H3</f>
        <v>BFR</v>
      </c>
      <c r="R3" t="str">
        <f>O3</f>
        <v>Set 1</v>
      </c>
      <c r="S3">
        <f>O4+P2</f>
        <v>28.5</v>
      </c>
      <c r="T3">
        <f>AVERAGE(H2:H26)</f>
        <v>12.055933333333336</v>
      </c>
      <c r="U3">
        <f>_xlfn.STDEV.S(H2:H26)</f>
        <v>0.5323261061918092</v>
      </c>
      <c r="V3">
        <f>O4+P4</f>
        <v>31.5</v>
      </c>
      <c r="W3">
        <f>AVERAGE(C2:C26)</f>
        <v>12.158097222222223</v>
      </c>
      <c r="X3">
        <f>_xlfn.STDEV.S(C2:C26)</f>
        <v>0.50146392917385396</v>
      </c>
      <c r="Z3" t="str">
        <f>'Graph x axis'!E3</f>
        <v>Women</v>
      </c>
      <c r="AB3">
        <f>O4+Z2+P2</f>
        <v>28</v>
      </c>
      <c r="AC3">
        <f>AVERAGE(H2:H15)</f>
        <v>12.246785714285718</v>
      </c>
      <c r="AD3">
        <f>_xlfn.STDEV.S(H2:H15)</f>
        <v>0.605139831366863</v>
      </c>
      <c r="AE3">
        <f>O4+Z4+P2</f>
        <v>29</v>
      </c>
      <c r="AF3">
        <f>AVERAGE(H16:H26)</f>
        <v>11.813030303030303</v>
      </c>
      <c r="AG3">
        <f>_xlfn.STDEV.S(H16:H26)</f>
        <v>0.29688645246384271</v>
      </c>
      <c r="AH3">
        <f>O4+Z2+P4</f>
        <v>31</v>
      </c>
      <c r="AI3">
        <f>AVERAGE(C2:C15)</f>
        <v>12.29257142857143</v>
      </c>
      <c r="AJ3">
        <f>_xlfn.STDEV.S(C2:C15)</f>
        <v>0.49226287933251911</v>
      </c>
      <c r="AK3">
        <f>O4+Z4+P4</f>
        <v>32</v>
      </c>
      <c r="AL3">
        <f>AVERAGE(C16:C26)</f>
        <v>11.969833333333334</v>
      </c>
      <c r="AM3">
        <f>_xlfn.STDEV.S(C16:C26)</f>
        <v>0.47444994142014651</v>
      </c>
    </row>
    <row r="4" spans="1:39" x14ac:dyDescent="0.3">
      <c r="A4" t="s">
        <v>593</v>
      </c>
      <c r="B4">
        <f>'Full Data Set'!DZ4</f>
        <v>11.676666666666668</v>
      </c>
      <c r="C4">
        <f>'Full Data Set'!EA4</f>
        <v>11.725000000000001</v>
      </c>
      <c r="D4">
        <f>'Full Data Set'!EB4</f>
        <v>11.980000000000002</v>
      </c>
      <c r="E4">
        <f>'Full Data Set'!EC4</f>
        <v>12.091666666666669</v>
      </c>
      <c r="F4">
        <f>'Full Data Set'!ED4</f>
        <v>12.221666666666666</v>
      </c>
      <c r="G4">
        <f>'Full Data Set'!FV4</f>
        <v>11.766666666666666</v>
      </c>
      <c r="H4">
        <f>'Full Data Set'!FW4</f>
        <v>11.505000000000001</v>
      </c>
      <c r="I4">
        <f>'Full Data Set'!FX4</f>
        <v>11.541666666666666</v>
      </c>
      <c r="J4">
        <f>'Full Data Set'!FY4</f>
        <v>11.57</v>
      </c>
      <c r="K4">
        <f>'Full Data Set'!FZ4</f>
        <v>11.761666666666665</v>
      </c>
      <c r="M4">
        <v>1</v>
      </c>
      <c r="O4">
        <f>'Graph x axis'!G4</f>
        <v>30</v>
      </c>
      <c r="P4">
        <f>'Graph x axis'!H4</f>
        <v>1.5</v>
      </c>
      <c r="R4" t="str">
        <f>O5</f>
        <v>Set 2</v>
      </c>
      <c r="S4">
        <f>O6+P2</f>
        <v>48.5</v>
      </c>
      <c r="T4">
        <f>AVERAGE(I2:I26)</f>
        <v>12.062799999999998</v>
      </c>
      <c r="U4">
        <f>_xlfn.STDEV.S(I2:I26)</f>
        <v>0.53484458628790588</v>
      </c>
      <c r="V4">
        <f>O6+P4</f>
        <v>51.5</v>
      </c>
      <c r="W4">
        <f>AVERAGE(D2:D26)</f>
        <v>12.271433333333334</v>
      </c>
      <c r="X4">
        <f>_xlfn.STDEV.S(D2:D26)</f>
        <v>0.49615532962078651</v>
      </c>
      <c r="Z4">
        <f>'Graph x axis'!E4</f>
        <v>0.5</v>
      </c>
      <c r="AB4">
        <f>O6+Z2+P2</f>
        <v>48</v>
      </c>
      <c r="AC4">
        <f>AVERAGE(I2:I15)</f>
        <v>12.276071428571427</v>
      </c>
      <c r="AD4">
        <f>_xlfn.STDEV.S(I2:I15)</f>
        <v>0.58862094631190121</v>
      </c>
      <c r="AE4">
        <f>O6+Z4+P2</f>
        <v>49</v>
      </c>
      <c r="AF4">
        <f>AVERAGE(I16:I26)</f>
        <v>11.791363636363638</v>
      </c>
      <c r="AG4">
        <f>_xlfn.STDEV.S(I16:I26)</f>
        <v>0.30232416210071505</v>
      </c>
      <c r="AH4">
        <f>O6+Z2+P4</f>
        <v>51</v>
      </c>
      <c r="AI4">
        <f>AVERAGE(D2:D15)</f>
        <v>12.397440476190479</v>
      </c>
      <c r="AJ4">
        <f>_xlfn.STDEV.S(D2:D15)</f>
        <v>0.45995592322805895</v>
      </c>
      <c r="AK4">
        <f>O6+Z4+P4</f>
        <v>52</v>
      </c>
      <c r="AL4">
        <f>AVERAGE(D16:D26)</f>
        <v>12.111060606060608</v>
      </c>
      <c r="AM4">
        <f>_xlfn.STDEV.S(D16:D26)</f>
        <v>0.51503466589221725</v>
      </c>
    </row>
    <row r="5" spans="1:39" x14ac:dyDescent="0.3">
      <c r="A5" s="10" t="s">
        <v>594</v>
      </c>
      <c r="B5">
        <f>'Full Data Set'!DZ5</f>
        <v>12.078333333333333</v>
      </c>
      <c r="C5">
        <f>'Full Data Set'!EA5</f>
        <v>12.18</v>
      </c>
      <c r="D5">
        <f>'Full Data Set'!EB5</f>
        <v>12.464999999999998</v>
      </c>
      <c r="E5">
        <f>'Full Data Set'!EC5</f>
        <v>12.558333333333332</v>
      </c>
      <c r="F5">
        <f>'Full Data Set'!ED5</f>
        <v>12.516666666666666</v>
      </c>
      <c r="G5">
        <f>'Full Data Set'!FV5</f>
        <v>12.72</v>
      </c>
      <c r="H5">
        <f>'Full Data Set'!FW5</f>
        <v>12.86</v>
      </c>
      <c r="I5">
        <f>'Full Data Set'!FX5</f>
        <v>12.878333333333332</v>
      </c>
      <c r="J5">
        <f>'Full Data Set'!FY5</f>
        <v>12.931666666666667</v>
      </c>
      <c r="K5">
        <f>'Full Data Set'!FZ5</f>
        <v>12.398333333333333</v>
      </c>
      <c r="M5">
        <v>1</v>
      </c>
      <c r="O5" t="str">
        <f>'Graph x axis'!G5</f>
        <v>Set 2</v>
      </c>
      <c r="R5" t="str">
        <f>O7</f>
        <v>Set 3</v>
      </c>
      <c r="S5">
        <f>O8+P2</f>
        <v>68.5</v>
      </c>
      <c r="T5">
        <f>AVERAGE(J2:J26)</f>
        <v>12.060979999999999</v>
      </c>
      <c r="U5">
        <f>_xlfn.STDEV.S(J2:J26)</f>
        <v>0.54547100425364625</v>
      </c>
      <c r="V5">
        <f>O8+P4</f>
        <v>71.5</v>
      </c>
      <c r="W5">
        <f>AVERAGE(E2:E26)</f>
        <v>12.292333333333335</v>
      </c>
      <c r="X5">
        <f>_xlfn.STDEV.S(E2:E26)</f>
        <v>0.47916231882085386</v>
      </c>
      <c r="AB5">
        <f>O8+Z2+P2</f>
        <v>68</v>
      </c>
      <c r="AC5">
        <f>AVERAGE(J2:J15)</f>
        <v>12.292464285714285</v>
      </c>
      <c r="AD5">
        <f>_xlfn.STDEV.S(J2:J15)</f>
        <v>0.58819957140910994</v>
      </c>
      <c r="AE5">
        <f>O8+Z4+P2</f>
        <v>69</v>
      </c>
      <c r="AF5">
        <f>AVERAGE(J16:J26)</f>
        <v>11.766363636363637</v>
      </c>
      <c r="AG5">
        <f>_xlfn.STDEV.S(J16:J26)</f>
        <v>0.306304875520578</v>
      </c>
      <c r="AH5">
        <f>O8+Z2+P4</f>
        <v>71</v>
      </c>
      <c r="AI5">
        <f>AVERAGE(E2:E15)</f>
        <v>12.394642857142857</v>
      </c>
      <c r="AJ5">
        <f>_xlfn.STDEV.S(E2:E15)</f>
        <v>0.46671482286855381</v>
      </c>
      <c r="AK5">
        <f>O8+Z4+P4</f>
        <v>72</v>
      </c>
      <c r="AL5">
        <f>AVERAGE(E16:E26)</f>
        <v>12.162121212121212</v>
      </c>
      <c r="AM5">
        <f>_xlfn.STDEV.S(E16:E26)</f>
        <v>0.48431113215295069</v>
      </c>
    </row>
    <row r="6" spans="1:39" x14ac:dyDescent="0.3">
      <c r="B6">
        <f>'Full Data Set'!DZ6</f>
        <v>11.700000000000001</v>
      </c>
      <c r="C6">
        <f>'Full Data Set'!EA6</f>
        <v>11.528333333333334</v>
      </c>
      <c r="D6">
        <f>'Full Data Set'!EB6</f>
        <v>11.568333333333333</v>
      </c>
      <c r="E6">
        <f>'Full Data Set'!EC6</f>
        <v>11.598333333333334</v>
      </c>
      <c r="F6">
        <f>'Full Data Set'!ED6</f>
        <v>11.595000000000001</v>
      </c>
      <c r="G6">
        <f>'Full Data Set'!FV6</f>
        <v>11.933333333333332</v>
      </c>
      <c r="H6">
        <f>'Full Data Set'!FW6</f>
        <v>11.401666666666666</v>
      </c>
      <c r="I6">
        <f>'Full Data Set'!FX6</f>
        <v>11.425000000000002</v>
      </c>
      <c r="J6">
        <f>'Full Data Set'!FY6</f>
        <v>11.431666666666667</v>
      </c>
      <c r="K6">
        <f>'Full Data Set'!FZ6</f>
        <v>11.426666666666668</v>
      </c>
      <c r="M6">
        <v>1</v>
      </c>
      <c r="O6">
        <f>'Graph x axis'!G6</f>
        <v>50</v>
      </c>
      <c r="R6" t="str">
        <f>O9</f>
        <v>Set 4</v>
      </c>
      <c r="S6">
        <f>O10+P2</f>
        <v>88.5</v>
      </c>
      <c r="T6">
        <f>AVERAGE(K2:K26)</f>
        <v>12.053813333333334</v>
      </c>
      <c r="U6">
        <f>_xlfn.STDEV.S(K2:K26)</f>
        <v>0.4949635890087718</v>
      </c>
      <c r="V6">
        <f>O10+P4</f>
        <v>91.5</v>
      </c>
      <c r="W6">
        <f>AVERAGE(F2:F26)</f>
        <v>12.313473333333334</v>
      </c>
      <c r="X6">
        <f>_xlfn.STDEV.S(F2:F26)</f>
        <v>0.46738959797613827</v>
      </c>
      <c r="AB6">
        <f>O10+Z2+P2</f>
        <v>88</v>
      </c>
      <c r="AC6">
        <f>AVERAGE(K2:K15)</f>
        <v>12.273238095238098</v>
      </c>
      <c r="AD6">
        <f>_xlfn.STDEV.S(K2:K15)</f>
        <v>0.52008090147413022</v>
      </c>
      <c r="AE6">
        <f>O10+Z4+P2</f>
        <v>89</v>
      </c>
      <c r="AF6">
        <f>AVERAGE(K16:K26)</f>
        <v>11.774545454545455</v>
      </c>
      <c r="AG6">
        <f>_xlfn.STDEV.S(K16:K26)</f>
        <v>0.28835461473398305</v>
      </c>
      <c r="AH6">
        <f>O10+Z2+P4</f>
        <v>91</v>
      </c>
      <c r="AI6">
        <f>AVERAGE(F2:F15)</f>
        <v>12.402988095238097</v>
      </c>
      <c r="AJ6">
        <f>_xlfn.STDEV.S(F2:F15)</f>
        <v>0.45973887267007985</v>
      </c>
      <c r="AK6">
        <f>O10+Z4+P4</f>
        <v>92</v>
      </c>
      <c r="AL6">
        <f>AVERAGE(F16:F26)</f>
        <v>12.199545454545454</v>
      </c>
      <c r="AM6">
        <f>_xlfn.STDEV.S(F16:F26)</f>
        <v>0.47331167257309337</v>
      </c>
    </row>
    <row r="7" spans="1:39" x14ac:dyDescent="0.3">
      <c r="A7" t="s">
        <v>636</v>
      </c>
      <c r="B7">
        <f>'Full Data Set'!DZ7</f>
        <v>11.886666666666668</v>
      </c>
      <c r="C7">
        <f>'Full Data Set'!EA7</f>
        <v>11.781666666666666</v>
      </c>
      <c r="D7">
        <f>'Full Data Set'!EB7</f>
        <v>12.028333333333334</v>
      </c>
      <c r="E7">
        <f>'Full Data Set'!EC7</f>
        <v>12.030000000000001</v>
      </c>
      <c r="F7">
        <f>'Full Data Set'!ED7</f>
        <v>12.055</v>
      </c>
      <c r="G7">
        <f>'Full Data Set'!FV7</f>
        <v>11.705</v>
      </c>
      <c r="H7">
        <f>'Full Data Set'!FW7</f>
        <v>11.313333333333333</v>
      </c>
      <c r="I7">
        <f>'Full Data Set'!FX7</f>
        <v>11.418333333333331</v>
      </c>
      <c r="J7">
        <f>'Full Data Set'!FY7</f>
        <v>11.426666666666668</v>
      </c>
      <c r="K7">
        <f>'Full Data Set'!FZ7</f>
        <v>11.493333333333334</v>
      </c>
      <c r="M7">
        <v>1</v>
      </c>
      <c r="O7" t="str">
        <f>'Graph x axis'!G7</f>
        <v>Set 3</v>
      </c>
    </row>
    <row r="8" spans="1:39" x14ac:dyDescent="0.3">
      <c r="A8" t="s">
        <v>635</v>
      </c>
      <c r="B8">
        <f>'Full Data Set'!DZ8</f>
        <v>12.666666666666666</v>
      </c>
      <c r="C8">
        <f>'Full Data Set'!EA8</f>
        <v>12.886666666666665</v>
      </c>
      <c r="D8">
        <f>'Full Data Set'!EB8</f>
        <v>12.9</v>
      </c>
      <c r="E8">
        <f>'Full Data Set'!EC8</f>
        <v>12.891666666666666</v>
      </c>
      <c r="F8">
        <f>'Full Data Set'!ED8</f>
        <v>12.85</v>
      </c>
      <c r="G8">
        <f>'Full Data Set'!FV8</f>
        <v>12.74</v>
      </c>
      <c r="H8">
        <f>'Full Data Set'!FW8</f>
        <v>12.984999999999999</v>
      </c>
      <c r="I8">
        <f>'Full Data Set'!FX8</f>
        <v>12.999999999999998</v>
      </c>
      <c r="J8">
        <f>'Full Data Set'!FY8</f>
        <v>12.994999999999999</v>
      </c>
      <c r="K8">
        <f>'Full Data Set'!FZ8</f>
        <v>12.996666666666668</v>
      </c>
      <c r="M8">
        <v>1</v>
      </c>
      <c r="O8">
        <f>'Graph x axis'!G8</f>
        <v>70</v>
      </c>
    </row>
    <row r="9" spans="1:39" x14ac:dyDescent="0.3">
      <c r="A9" t="s">
        <v>634</v>
      </c>
      <c r="B9">
        <f>'Full Data Set'!DZ9</f>
        <v>12.350000000000001</v>
      </c>
      <c r="C9">
        <f>'Full Data Set'!EA9</f>
        <v>12.660000000000002</v>
      </c>
      <c r="D9">
        <f>'Full Data Set'!EB9</f>
        <v>12.796666666666667</v>
      </c>
      <c r="E9">
        <f>'Full Data Set'!EC9</f>
        <v>12.846666666666666</v>
      </c>
      <c r="F9">
        <f>'Full Data Set'!ED9</f>
        <v>12.861666666666665</v>
      </c>
      <c r="G9">
        <f>'Full Data Set'!FV9</f>
        <v>12.521666666666668</v>
      </c>
      <c r="H9">
        <f>'Full Data Set'!FW9</f>
        <v>12.885</v>
      </c>
      <c r="I9">
        <f>'Full Data Set'!FX9</f>
        <v>12.908333333333333</v>
      </c>
      <c r="J9">
        <f>'Full Data Set'!FY9</f>
        <v>12.876666666666667</v>
      </c>
      <c r="K9">
        <f>'Full Data Set'!FZ9</f>
        <v>12.875</v>
      </c>
      <c r="M9">
        <v>1</v>
      </c>
      <c r="O9" t="str">
        <f>'Graph x axis'!G9</f>
        <v>Set 4</v>
      </c>
    </row>
    <row r="10" spans="1:39" x14ac:dyDescent="0.3">
      <c r="B10">
        <f>'Full Data Set'!DZ10</f>
        <v>11.86</v>
      </c>
      <c r="C10">
        <f>'Full Data Set'!EA10</f>
        <v>11.853333333333333</v>
      </c>
      <c r="D10">
        <f>'Full Data Set'!EB10</f>
        <v>11.886666666666668</v>
      </c>
      <c r="E10">
        <f>'Full Data Set'!EC10</f>
        <v>11.878333333333336</v>
      </c>
      <c r="F10">
        <f>'Full Data Set'!ED10</f>
        <v>11.968333333333334</v>
      </c>
      <c r="G10">
        <f>'Full Data Set'!FV10</f>
        <v>11.756666666666666</v>
      </c>
      <c r="H10">
        <f>'Full Data Set'!FW10</f>
        <v>11.674999999999999</v>
      </c>
      <c r="I10">
        <f>'Full Data Set'!FX10</f>
        <v>11.719999999999999</v>
      </c>
      <c r="J10">
        <f>'Full Data Set'!FY10</f>
        <v>11.693333333333333</v>
      </c>
      <c r="K10">
        <f>'Full Data Set'!FZ10</f>
        <v>11.736666666666666</v>
      </c>
      <c r="M10">
        <v>1</v>
      </c>
      <c r="O10">
        <f>'Graph x axis'!G10</f>
        <v>90</v>
      </c>
    </row>
    <row r="11" spans="1:39" x14ac:dyDescent="0.3">
      <c r="B11">
        <f>'Full Data Set'!DZ11</f>
        <v>12.308333333333332</v>
      </c>
      <c r="C11">
        <f>'Full Data Set'!EA11</f>
        <v>12.5</v>
      </c>
      <c r="D11">
        <f>'Full Data Set'!EB11</f>
        <v>12.610000000000001</v>
      </c>
      <c r="E11">
        <f>'Full Data Set'!EC11</f>
        <v>12.58</v>
      </c>
      <c r="F11">
        <f>'Full Data Set'!ED11</f>
        <v>12.637500000000001</v>
      </c>
      <c r="G11">
        <f>'Full Data Set'!FV11</f>
        <v>12.68</v>
      </c>
      <c r="H11">
        <f>'Full Data Set'!FW11</f>
        <v>12.753333333333332</v>
      </c>
      <c r="I11">
        <f>'Full Data Set'!FX11</f>
        <v>12.826666666666666</v>
      </c>
      <c r="J11">
        <f>'Full Data Set'!FY11</f>
        <v>12.852</v>
      </c>
      <c r="K11">
        <f>'Full Data Set'!FZ11</f>
        <v>12.751666666666667</v>
      </c>
      <c r="M11">
        <v>1</v>
      </c>
    </row>
    <row r="12" spans="1:39" x14ac:dyDescent="0.3">
      <c r="B12">
        <f>'Full Data Set'!DZ12</f>
        <v>12.448333333333332</v>
      </c>
      <c r="C12">
        <f>'Full Data Set'!EA12</f>
        <v>12.178333333333335</v>
      </c>
      <c r="D12">
        <f>'Full Data Set'!EB12</f>
        <v>12.283333333333333</v>
      </c>
      <c r="E12">
        <f>'Full Data Set'!EC12</f>
        <v>12.034999999999998</v>
      </c>
      <c r="F12">
        <f>'Full Data Set'!ED12</f>
        <v>11.935</v>
      </c>
      <c r="G12">
        <f>'Full Data Set'!FV12</f>
        <v>12.36</v>
      </c>
      <c r="H12">
        <f>'Full Data Set'!FW12</f>
        <v>12.170000000000002</v>
      </c>
      <c r="I12">
        <f>'Full Data Set'!FX12</f>
        <v>12.183333333333332</v>
      </c>
      <c r="J12">
        <f>'Full Data Set'!FY12</f>
        <v>12.258333333333333</v>
      </c>
      <c r="K12">
        <f>'Full Data Set'!FZ12</f>
        <v>12.226666666666667</v>
      </c>
      <c r="M12">
        <v>1</v>
      </c>
    </row>
    <row r="13" spans="1:39" x14ac:dyDescent="0.3">
      <c r="B13">
        <f>'Full Data Set'!DZ13</f>
        <v>12.988333333333335</v>
      </c>
      <c r="C13">
        <f>'Full Data Set'!EA13</f>
        <v>13.136000000000001</v>
      </c>
      <c r="D13">
        <f>'Full Data Set'!EB13</f>
        <v>13.1225</v>
      </c>
      <c r="E13">
        <f>'Full Data Set'!EC13</f>
        <v>13.110000000000001</v>
      </c>
      <c r="F13">
        <f>'Full Data Set'!ED13</f>
        <v>13.146000000000001</v>
      </c>
      <c r="G13">
        <f>'Full Data Set'!FV13</f>
        <v>12.81</v>
      </c>
      <c r="H13">
        <f>'Full Data Set'!FW13</f>
        <v>12.964999999999998</v>
      </c>
      <c r="I13">
        <f>'Full Data Set'!FX13</f>
        <v>12.969999999999999</v>
      </c>
      <c r="J13">
        <f>'Full Data Set'!FY13</f>
        <v>12.977499999999999</v>
      </c>
      <c r="K13">
        <f>'Full Data Set'!FZ13</f>
        <v>12.951999999999998</v>
      </c>
      <c r="M13">
        <v>1</v>
      </c>
    </row>
    <row r="14" spans="1:39" x14ac:dyDescent="0.3">
      <c r="B14">
        <f>'Full Data Set'!DZ14</f>
        <v>12.811666666666667</v>
      </c>
      <c r="C14">
        <f>'Full Data Set'!EA14</f>
        <v>12.626666666666667</v>
      </c>
      <c r="D14">
        <f>'Full Data Set'!EB14</f>
        <v>12.74</v>
      </c>
      <c r="E14">
        <f>'Full Data Set'!EC14</f>
        <v>12.810000000000002</v>
      </c>
      <c r="F14">
        <f>'Full Data Set'!ED14</f>
        <v>12.808333333333332</v>
      </c>
      <c r="G14">
        <f>'Full Data Set'!FV14</f>
        <v>12.141666666666667</v>
      </c>
      <c r="H14">
        <f>'Full Data Set'!FW14</f>
        <v>12.295000000000002</v>
      </c>
      <c r="I14">
        <f>'Full Data Set'!FX14</f>
        <v>12.293333333333331</v>
      </c>
      <c r="J14">
        <f>'Full Data Set'!FY14</f>
        <v>12.316666666666668</v>
      </c>
      <c r="K14">
        <f>'Full Data Set'!FZ14</f>
        <v>12.36</v>
      </c>
      <c r="M14">
        <v>1</v>
      </c>
    </row>
    <row r="15" spans="1:39" x14ac:dyDescent="0.3">
      <c r="B15">
        <f>'Full Data Set'!DZ15</f>
        <v>12.143333333333333</v>
      </c>
      <c r="C15">
        <f>'Full Data Set'!EA15</f>
        <v>12.278333333333334</v>
      </c>
      <c r="D15">
        <f>'Full Data Set'!EB15</f>
        <v>12.334999999999999</v>
      </c>
      <c r="E15">
        <f>'Full Data Set'!EC15</f>
        <v>12.346666666666666</v>
      </c>
      <c r="F15">
        <f>'Full Data Set'!ED15</f>
        <v>12.361666666666666</v>
      </c>
      <c r="G15">
        <f>'Full Data Set'!FV15</f>
        <v>12.118333333333332</v>
      </c>
      <c r="H15">
        <f>'Full Data Set'!FW15</f>
        <v>12.171666666666667</v>
      </c>
      <c r="I15">
        <f>'Full Data Set'!FX15</f>
        <v>12.268333333333333</v>
      </c>
      <c r="J15">
        <f>'Full Data Set'!FY15</f>
        <v>12.234999999999999</v>
      </c>
      <c r="K15">
        <f>'Full Data Set'!FZ15</f>
        <v>12.334999999999999</v>
      </c>
      <c r="M15">
        <v>1</v>
      </c>
    </row>
    <row r="16" spans="1:39" x14ac:dyDescent="0.3">
      <c r="B16">
        <f>'Full Data Set'!DZ16</f>
        <v>12.158333333333333</v>
      </c>
      <c r="C16">
        <f>'Full Data Set'!EA16</f>
        <v>12.25</v>
      </c>
      <c r="D16">
        <f>'Full Data Set'!EB16</f>
        <v>12.708333333333334</v>
      </c>
      <c r="E16">
        <f>'Full Data Set'!EC16</f>
        <v>12.738333333333335</v>
      </c>
      <c r="F16">
        <f>'Full Data Set'!ED16</f>
        <v>12.776666666666666</v>
      </c>
      <c r="G16">
        <f>'Full Data Set'!FV16</f>
        <v>11.763333333333334</v>
      </c>
      <c r="H16">
        <f>'Full Data Set'!FW16</f>
        <v>11.513333333333334</v>
      </c>
      <c r="I16">
        <f>'Full Data Set'!FX16</f>
        <v>11.418333333333331</v>
      </c>
      <c r="J16">
        <f>'Full Data Set'!FY16</f>
        <v>11.325000000000001</v>
      </c>
      <c r="K16">
        <f>'Full Data Set'!FZ16</f>
        <v>11.791666666666666</v>
      </c>
      <c r="M16">
        <v>0</v>
      </c>
    </row>
    <row r="17" spans="2:13" x14ac:dyDescent="0.3">
      <c r="B17">
        <f>'Full Data Set'!DZ17</f>
        <v>12.441666666666668</v>
      </c>
      <c r="C17">
        <f>'Full Data Set'!EA17</f>
        <v>12.576666666666668</v>
      </c>
      <c r="D17">
        <f>'Full Data Set'!EB17</f>
        <v>12.715000000000002</v>
      </c>
      <c r="E17">
        <f>'Full Data Set'!EC17</f>
        <v>12.808333333333335</v>
      </c>
      <c r="F17">
        <f>'Full Data Set'!ED17</f>
        <v>12.87</v>
      </c>
      <c r="G17">
        <f>'Full Data Set'!FV17</f>
        <v>12.036666666666667</v>
      </c>
      <c r="H17">
        <f>'Full Data Set'!FW17</f>
        <v>12.166666666666666</v>
      </c>
      <c r="I17">
        <f>'Full Data Set'!FX17</f>
        <v>12.086666666666666</v>
      </c>
      <c r="J17">
        <f>'Full Data Set'!FY17</f>
        <v>12.086666666666666</v>
      </c>
      <c r="K17">
        <f>'Full Data Set'!FZ17</f>
        <v>12.108333333333334</v>
      </c>
      <c r="M17">
        <v>0</v>
      </c>
    </row>
    <row r="18" spans="2:13" x14ac:dyDescent="0.3">
      <c r="B18">
        <f>'Full Data Set'!DZ18</f>
        <v>11.795</v>
      </c>
      <c r="C18">
        <f>'Full Data Set'!EA18</f>
        <v>11.318333333333333</v>
      </c>
      <c r="D18">
        <f>'Full Data Set'!EB18</f>
        <v>11.385</v>
      </c>
      <c r="E18">
        <f>'Full Data Set'!EC18</f>
        <v>11.438333333333333</v>
      </c>
      <c r="F18">
        <f>'Full Data Set'!ED18</f>
        <v>11.505000000000001</v>
      </c>
      <c r="G18">
        <f>'Full Data Set'!FV18</f>
        <v>11.92</v>
      </c>
      <c r="H18">
        <f>'Full Data Set'!FW18</f>
        <v>11.585000000000001</v>
      </c>
      <c r="I18">
        <f>'Full Data Set'!FX18</f>
        <v>11.534999999999998</v>
      </c>
      <c r="J18">
        <f>'Full Data Set'!FY18</f>
        <v>11.458333333333334</v>
      </c>
      <c r="K18">
        <f>'Full Data Set'!FZ18</f>
        <v>11.43</v>
      </c>
      <c r="M18">
        <v>0</v>
      </c>
    </row>
    <row r="19" spans="2:13" x14ac:dyDescent="0.3">
      <c r="B19">
        <f>'Full Data Set'!DZ19</f>
        <v>12.5</v>
      </c>
      <c r="C19">
        <f>'Full Data Set'!EA19</f>
        <v>12.534999999999998</v>
      </c>
      <c r="D19">
        <f>'Full Data Set'!EB19</f>
        <v>12.568333333333335</v>
      </c>
      <c r="E19">
        <f>'Full Data Set'!EC19</f>
        <v>12.494999999999999</v>
      </c>
      <c r="F19">
        <f>'Full Data Set'!ED19</f>
        <v>12.515000000000001</v>
      </c>
      <c r="G19">
        <f>'Full Data Set'!FV19</f>
        <v>12.060000000000002</v>
      </c>
      <c r="H19">
        <f>'Full Data Set'!FW19</f>
        <v>12.104999999999999</v>
      </c>
      <c r="I19">
        <f>'Full Data Set'!FX19</f>
        <v>12.096666666666669</v>
      </c>
      <c r="J19">
        <f>'Full Data Set'!FY19</f>
        <v>11.963333333333333</v>
      </c>
      <c r="K19">
        <f>'Full Data Set'!FZ19</f>
        <v>11.856666666666667</v>
      </c>
      <c r="M19">
        <v>0</v>
      </c>
    </row>
    <row r="20" spans="2:13" x14ac:dyDescent="0.3">
      <c r="B20">
        <f>'Full Data Set'!DZ20</f>
        <v>12.209999999999999</v>
      </c>
      <c r="D20">
        <f>'Full Data Set'!EB20</f>
        <v>12.293333333333335</v>
      </c>
      <c r="E20">
        <f>'Full Data Set'!EC20</f>
        <v>12.268333333333333</v>
      </c>
      <c r="F20">
        <f>'Full Data Set'!ED20</f>
        <v>12.233333333333334</v>
      </c>
      <c r="G20">
        <f>'Full Data Set'!FV20</f>
        <v>12.083333333333334</v>
      </c>
      <c r="H20">
        <f>'Full Data Set'!FW20</f>
        <v>12.185</v>
      </c>
      <c r="I20">
        <f>'Full Data Set'!FX20</f>
        <v>12.161666666666667</v>
      </c>
      <c r="J20">
        <f>'Full Data Set'!FY20</f>
        <v>12.116666666666665</v>
      </c>
      <c r="K20">
        <f>'Full Data Set'!FZ20</f>
        <v>12.113333333333332</v>
      </c>
      <c r="M20">
        <v>0</v>
      </c>
    </row>
    <row r="21" spans="2:13" x14ac:dyDescent="0.3">
      <c r="B21">
        <f>'Full Data Set'!DZ21</f>
        <v>12.01</v>
      </c>
      <c r="C21">
        <f>'Full Data Set'!EA21</f>
        <v>11.85</v>
      </c>
      <c r="D21">
        <f>'Full Data Set'!EB21</f>
        <v>11.875</v>
      </c>
      <c r="E21">
        <f>'Full Data Set'!EC21</f>
        <v>11.965000000000002</v>
      </c>
      <c r="F21">
        <f>'Full Data Set'!ED21</f>
        <v>12.125</v>
      </c>
      <c r="G21">
        <f>'Full Data Set'!FV21</f>
        <v>11.574999999999998</v>
      </c>
      <c r="H21">
        <f>'Full Data Set'!FW21</f>
        <v>11.613333333333332</v>
      </c>
      <c r="I21">
        <f>'Full Data Set'!FX21</f>
        <v>11.658333333333333</v>
      </c>
      <c r="J21">
        <f>'Full Data Set'!FY21</f>
        <v>11.604999999999999</v>
      </c>
      <c r="K21">
        <f>'Full Data Set'!FZ21</f>
        <v>11.57</v>
      </c>
      <c r="M21">
        <v>0</v>
      </c>
    </row>
    <row r="22" spans="2:13" x14ac:dyDescent="0.3">
      <c r="B22">
        <f>'Full Data Set'!DZ22</f>
        <v>12.13</v>
      </c>
      <c r="C22">
        <f>'Full Data Set'!EA22</f>
        <v>11.341666666666667</v>
      </c>
      <c r="D22">
        <f>'Full Data Set'!EB22</f>
        <v>11.363333333333332</v>
      </c>
      <c r="E22">
        <f>'Full Data Set'!EC22</f>
        <v>11.563333333333334</v>
      </c>
      <c r="F22">
        <f>'Full Data Set'!ED22</f>
        <v>11.57</v>
      </c>
      <c r="G22">
        <f>'Full Data Set'!FV22</f>
        <v>11.951666666666668</v>
      </c>
      <c r="H22">
        <f>'Full Data Set'!FW22</f>
        <v>11.648333333333333</v>
      </c>
      <c r="I22">
        <f>'Full Data Set'!FX22</f>
        <v>11.655000000000001</v>
      </c>
      <c r="J22">
        <f>'Full Data Set'!FY22</f>
        <v>11.696666666666665</v>
      </c>
      <c r="K22">
        <f>'Full Data Set'!FZ22</f>
        <v>11.705</v>
      </c>
      <c r="M22">
        <v>0</v>
      </c>
    </row>
    <row r="23" spans="2:13" x14ac:dyDescent="0.3">
      <c r="B23">
        <f>'Full Data Set'!DZ23</f>
        <v>12.121666666666668</v>
      </c>
      <c r="C23">
        <f>'Full Data Set'!EA23</f>
        <v>12.030000000000001</v>
      </c>
      <c r="D23">
        <f>'Full Data Set'!EB23</f>
        <v>12.37</v>
      </c>
      <c r="E23">
        <f>'Full Data Set'!EC23</f>
        <v>12.511666666666665</v>
      </c>
      <c r="F23">
        <f>'Full Data Set'!ED23</f>
        <v>12.566666666666668</v>
      </c>
      <c r="G23">
        <f>'Full Data Set'!FV23</f>
        <v>11.968333333333334</v>
      </c>
      <c r="H23">
        <f>'Full Data Set'!FW23</f>
        <v>11.885</v>
      </c>
      <c r="I23">
        <f>'Full Data Set'!FX23</f>
        <v>11.881666666666668</v>
      </c>
      <c r="J23">
        <f>'Full Data Set'!FY23</f>
        <v>11.886666666666668</v>
      </c>
      <c r="K23">
        <f>'Full Data Set'!FZ23</f>
        <v>11.863333333333332</v>
      </c>
      <c r="M23">
        <v>0</v>
      </c>
    </row>
    <row r="24" spans="2:13" x14ac:dyDescent="0.3">
      <c r="B24">
        <f>'Full Data Set'!DZ24</f>
        <v>11.938333333333333</v>
      </c>
      <c r="C24">
        <f>'Full Data Set'!EA24</f>
        <v>11.556666666666667</v>
      </c>
      <c r="D24">
        <f>'Full Data Set'!EB24</f>
        <v>11.591666666666667</v>
      </c>
      <c r="E24">
        <f>'Full Data Set'!EC24</f>
        <v>11.685</v>
      </c>
      <c r="F24">
        <f>'Full Data Set'!ED24</f>
        <v>11.753333333333332</v>
      </c>
      <c r="G24">
        <f>'Full Data Set'!FV24</f>
        <v>11.785000000000002</v>
      </c>
      <c r="H24">
        <f>'Full Data Set'!FW24</f>
        <v>11.61</v>
      </c>
      <c r="I24">
        <f>'Full Data Set'!FX24</f>
        <v>11.54</v>
      </c>
      <c r="J24">
        <f>'Full Data Set'!FY24</f>
        <v>11.668333333333331</v>
      </c>
      <c r="K24">
        <f>'Full Data Set'!FZ24</f>
        <v>11.453333333333333</v>
      </c>
      <c r="M24">
        <v>0</v>
      </c>
    </row>
    <row r="25" spans="2:13" x14ac:dyDescent="0.3">
      <c r="B25">
        <f>'Full Data Set'!DZ25</f>
        <v>11.726666666666667</v>
      </c>
      <c r="C25">
        <f>'Full Data Set'!EA25</f>
        <v>12.441666666666668</v>
      </c>
      <c r="D25">
        <f>'Full Data Set'!EB25</f>
        <v>12.493333333333334</v>
      </c>
      <c r="E25">
        <f>'Full Data Set'!EC25</f>
        <v>12.473333333333334</v>
      </c>
      <c r="F25">
        <f>'Full Data Set'!ED25</f>
        <v>12.396666666666667</v>
      </c>
      <c r="G25">
        <f>'Full Data Set'!FV25</f>
        <v>11.775</v>
      </c>
      <c r="H25">
        <f>'Full Data Set'!FW25</f>
        <v>12.188333333333333</v>
      </c>
      <c r="I25">
        <f>'Full Data Set'!FX25</f>
        <v>12.21</v>
      </c>
      <c r="J25">
        <f>'Full Data Set'!FY25</f>
        <v>12.215000000000002</v>
      </c>
      <c r="K25">
        <f>'Full Data Set'!FZ25</f>
        <v>12.213333333333333</v>
      </c>
      <c r="M25">
        <v>0</v>
      </c>
    </row>
    <row r="26" spans="2:13" x14ac:dyDescent="0.3">
      <c r="B26">
        <f>'Full Data Set'!DZ26</f>
        <v>11.994999999999999</v>
      </c>
      <c r="C26">
        <f>'Full Data Set'!EA26</f>
        <v>11.798333333333332</v>
      </c>
      <c r="D26">
        <f>'Full Data Set'!EB26</f>
        <v>11.858333333333334</v>
      </c>
      <c r="E26">
        <f>'Full Data Set'!EC26</f>
        <v>11.836666666666668</v>
      </c>
      <c r="F26">
        <f>'Full Data Set'!ED26</f>
        <v>11.883333333333335</v>
      </c>
      <c r="G26">
        <f>'Full Data Set'!FV26</f>
        <v>11.653333333333334</v>
      </c>
      <c r="H26">
        <f>'Full Data Set'!FW26</f>
        <v>11.443333333333333</v>
      </c>
      <c r="I26">
        <f>'Full Data Set'!FX26</f>
        <v>11.461666666666668</v>
      </c>
      <c r="J26">
        <f>'Full Data Set'!FY26</f>
        <v>11.408333333333333</v>
      </c>
      <c r="K26">
        <f>'Full Data Set'!FZ26</f>
        <v>11.414999999999999</v>
      </c>
      <c r="M26">
        <v>0</v>
      </c>
    </row>
    <row r="48" spans="1:1" s="4" customFormat="1" x14ac:dyDescent="0.3">
      <c r="A48"/>
    </row>
    <row r="49" spans="2:17" x14ac:dyDescent="0.3">
      <c r="B49" t="s">
        <v>279</v>
      </c>
    </row>
    <row r="51" spans="2:17" ht="23.4" x14ac:dyDescent="0.3">
      <c r="B51" s="5" t="s">
        <v>499</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x14ac:dyDescent="0.3">
      <c r="B55" s="6" t="s">
        <v>233</v>
      </c>
      <c r="C55" s="6"/>
      <c r="D55" s="6" t="s">
        <v>290</v>
      </c>
      <c r="E55" s="6"/>
      <c r="F55" s="7">
        <v>0.19800000000000001</v>
      </c>
      <c r="G55" s="6" t="s">
        <v>291</v>
      </c>
      <c r="H55" s="7">
        <v>4</v>
      </c>
      <c r="I55" s="6" t="s">
        <v>291</v>
      </c>
      <c r="J55" s="7">
        <v>0.05</v>
      </c>
      <c r="K55" s="6" t="s">
        <v>291</v>
      </c>
      <c r="L55" s="7">
        <v>1.609</v>
      </c>
      <c r="M55" s="6" t="s">
        <v>291</v>
      </c>
      <c r="N55" s="7">
        <v>0.17899999999999999</v>
      </c>
      <c r="O55" s="6" t="s">
        <v>291</v>
      </c>
      <c r="P55" s="7">
        <v>6.5000000000000002E-2</v>
      </c>
      <c r="Q55" s="6"/>
    </row>
    <row r="56" spans="2:17" x14ac:dyDescent="0.3">
      <c r="B56" s="6"/>
      <c r="C56" s="6"/>
      <c r="D56" s="6" t="s">
        <v>293</v>
      </c>
      <c r="E56" s="6"/>
      <c r="F56" s="7">
        <v>0.19800000000000001</v>
      </c>
      <c r="G56" s="6"/>
      <c r="H56" s="7">
        <v>1.5409999999999999</v>
      </c>
      <c r="I56" s="6"/>
      <c r="J56" s="7">
        <v>0.129</v>
      </c>
      <c r="K56" s="6"/>
      <c r="L56" s="7">
        <v>1.609</v>
      </c>
      <c r="M56" s="6"/>
      <c r="N56" s="7">
        <v>0.217</v>
      </c>
      <c r="O56" s="6"/>
      <c r="P56" s="7">
        <v>6.5000000000000002E-2</v>
      </c>
      <c r="Q56" s="6"/>
    </row>
    <row r="57" spans="2:17" x14ac:dyDescent="0.3">
      <c r="B57" s="6" t="s">
        <v>234</v>
      </c>
      <c r="C57" s="6"/>
      <c r="D57" s="6" t="s">
        <v>290</v>
      </c>
      <c r="E57" s="6"/>
      <c r="F57" s="7">
        <v>2.8319999999999999</v>
      </c>
      <c r="G57" s="6"/>
      <c r="H57" s="7">
        <v>92</v>
      </c>
      <c r="I57" s="6"/>
      <c r="J57" s="7">
        <v>3.1E-2</v>
      </c>
      <c r="K57" s="6"/>
      <c r="L57" s="7"/>
      <c r="M57" s="6"/>
      <c r="N57" s="7"/>
      <c r="O57" s="6"/>
      <c r="P57" s="7"/>
      <c r="Q57" s="6"/>
    </row>
    <row r="58" spans="2:17" x14ac:dyDescent="0.3">
      <c r="B58" s="6"/>
      <c r="C58" s="6"/>
      <c r="D58" s="6" t="s">
        <v>293</v>
      </c>
      <c r="E58" s="6"/>
      <c r="F58" s="7">
        <v>2.8319999999999999</v>
      </c>
      <c r="G58" s="6"/>
      <c r="H58" s="7">
        <v>35.436</v>
      </c>
      <c r="I58" s="6"/>
      <c r="J58" s="7">
        <v>0.08</v>
      </c>
      <c r="K58" s="6"/>
      <c r="L58" s="7"/>
      <c r="M58" s="6"/>
      <c r="N58" s="7"/>
      <c r="O58" s="6"/>
      <c r="P58" s="7"/>
      <c r="Q58" s="6"/>
    </row>
    <row r="59" spans="2:17" x14ac:dyDescent="0.3">
      <c r="B59" s="6" t="s">
        <v>235</v>
      </c>
      <c r="C59" s="6"/>
      <c r="D59" s="6" t="s">
        <v>290</v>
      </c>
      <c r="E59" s="6"/>
      <c r="F59" s="7">
        <v>2.0259999999999998</v>
      </c>
      <c r="G59" s="6"/>
      <c r="H59" s="7">
        <v>1</v>
      </c>
      <c r="I59" s="6"/>
      <c r="J59" s="7">
        <v>2.0259999999999998</v>
      </c>
      <c r="K59" s="6"/>
      <c r="L59" s="7">
        <v>8.2430000000000003</v>
      </c>
      <c r="M59" s="6"/>
      <c r="N59" s="7">
        <v>8.9999999999999993E-3</v>
      </c>
      <c r="O59" s="6"/>
      <c r="P59" s="7">
        <v>0.26400000000000001</v>
      </c>
      <c r="Q59" s="6"/>
    </row>
    <row r="60" spans="2:17" x14ac:dyDescent="0.3">
      <c r="B60" s="6" t="s">
        <v>234</v>
      </c>
      <c r="C60" s="6"/>
      <c r="D60" s="6" t="s">
        <v>290</v>
      </c>
      <c r="E60" s="6"/>
      <c r="F60" s="7">
        <v>5.6520000000000001</v>
      </c>
      <c r="G60" s="6"/>
      <c r="H60" s="7">
        <v>23</v>
      </c>
      <c r="I60" s="6"/>
      <c r="J60" s="7">
        <v>0.246</v>
      </c>
      <c r="K60" s="6"/>
      <c r="L60" s="7"/>
      <c r="M60" s="6"/>
      <c r="N60" s="7"/>
      <c r="O60" s="6"/>
      <c r="P60" s="7"/>
      <c r="Q60" s="6"/>
    </row>
    <row r="61" spans="2:17" ht="32.4" x14ac:dyDescent="0.3">
      <c r="B61" s="6" t="s">
        <v>236</v>
      </c>
      <c r="C61" s="6"/>
      <c r="D61" s="6" t="s">
        <v>290</v>
      </c>
      <c r="E61" s="6"/>
      <c r="F61" s="7">
        <v>0.27600000000000002</v>
      </c>
      <c r="G61" s="6" t="s">
        <v>291</v>
      </c>
      <c r="H61" s="7">
        <v>4</v>
      </c>
      <c r="I61" s="6" t="s">
        <v>291</v>
      </c>
      <c r="J61" s="7">
        <v>6.9000000000000006E-2</v>
      </c>
      <c r="K61" s="6" t="s">
        <v>291</v>
      </c>
      <c r="L61" s="7">
        <v>5.6719999999999997</v>
      </c>
      <c r="M61" s="6" t="s">
        <v>291</v>
      </c>
      <c r="N61" s="7" t="s">
        <v>500</v>
      </c>
      <c r="O61" s="6" t="s">
        <v>291</v>
      </c>
      <c r="P61" s="7">
        <v>0.19800000000000001</v>
      </c>
      <c r="Q61" s="6"/>
    </row>
    <row r="62" spans="2:17" x14ac:dyDescent="0.3">
      <c r="B62" s="6"/>
      <c r="C62" s="6"/>
      <c r="D62" s="6" t="s">
        <v>293</v>
      </c>
      <c r="E62" s="6"/>
      <c r="F62" s="7">
        <v>0.27600000000000002</v>
      </c>
      <c r="G62" s="6"/>
      <c r="H62" s="7">
        <v>2.1659999999999999</v>
      </c>
      <c r="I62" s="6"/>
      <c r="J62" s="7">
        <v>0.128</v>
      </c>
      <c r="K62" s="6"/>
      <c r="L62" s="7">
        <v>5.6719999999999997</v>
      </c>
      <c r="M62" s="6"/>
      <c r="N62" s="7">
        <v>5.0000000000000001E-3</v>
      </c>
      <c r="O62" s="6"/>
      <c r="P62" s="7">
        <v>0.19800000000000001</v>
      </c>
      <c r="Q62" s="6"/>
    </row>
    <row r="63" spans="2:17" x14ac:dyDescent="0.3">
      <c r="B63" s="6" t="s">
        <v>234</v>
      </c>
      <c r="C63" s="6"/>
      <c r="D63" s="6" t="s">
        <v>290</v>
      </c>
      <c r="E63" s="6"/>
      <c r="F63" s="7">
        <v>1.1200000000000001</v>
      </c>
      <c r="G63" s="6"/>
      <c r="H63" s="7">
        <v>92</v>
      </c>
      <c r="I63" s="6"/>
      <c r="J63" s="7">
        <v>1.2E-2</v>
      </c>
      <c r="K63" s="6"/>
      <c r="L63" s="7"/>
      <c r="M63" s="6"/>
      <c r="N63" s="7"/>
      <c r="O63" s="6"/>
      <c r="P63" s="7"/>
      <c r="Q63" s="6"/>
    </row>
    <row r="64" spans="2:17" x14ac:dyDescent="0.3">
      <c r="B64" s="6"/>
      <c r="C64" s="6"/>
      <c r="D64" s="6" t="s">
        <v>293</v>
      </c>
      <c r="E64" s="6"/>
      <c r="F64" s="7">
        <v>1.1200000000000001</v>
      </c>
      <c r="G64" s="6"/>
      <c r="H64" s="7">
        <v>49.816000000000003</v>
      </c>
      <c r="I64" s="6"/>
      <c r="J64" s="7">
        <v>2.1999999999999999E-2</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45.914000000000001</v>
      </c>
      <c r="E72" s="6"/>
      <c r="F72" s="7">
        <v>23</v>
      </c>
      <c r="G72" s="6"/>
      <c r="H72" s="7">
        <v>1.996</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1.7999999999999999E-2</v>
      </c>
      <c r="E81" s="6"/>
      <c r="F81" s="7">
        <v>86.376000000000005</v>
      </c>
      <c r="G81" s="6"/>
      <c r="H81" s="7">
        <v>9</v>
      </c>
      <c r="I81" s="6"/>
      <c r="J81" s="7" t="s">
        <v>501</v>
      </c>
      <c r="K81" s="6"/>
      <c r="L81" s="7">
        <v>0.38500000000000001</v>
      </c>
      <c r="M81" s="6"/>
      <c r="N81" s="7">
        <v>0.40699999999999997</v>
      </c>
      <c r="O81" s="6"/>
      <c r="P81" s="7">
        <v>0.25</v>
      </c>
      <c r="Q81" s="6"/>
    </row>
    <row r="82" spans="2:17" ht="16.2" x14ac:dyDescent="0.3">
      <c r="B82" s="6" t="s">
        <v>236</v>
      </c>
      <c r="C82" s="6"/>
      <c r="D82" s="7">
        <v>9.5000000000000001E-2</v>
      </c>
      <c r="E82" s="6"/>
      <c r="F82" s="7">
        <v>50.426000000000002</v>
      </c>
      <c r="G82" s="6"/>
      <c r="H82" s="7">
        <v>9</v>
      </c>
      <c r="I82" s="6"/>
      <c r="J82" s="7" t="s">
        <v>502</v>
      </c>
      <c r="K82" s="6"/>
      <c r="L82" s="7">
        <v>0.54100000000000004</v>
      </c>
      <c r="M82" s="6"/>
      <c r="N82" s="7">
        <v>0.6</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240</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x14ac:dyDescent="0.3">
      <c r="B90" s="6" t="s">
        <v>307</v>
      </c>
      <c r="C90" s="6"/>
      <c r="D90" s="6" t="s">
        <v>308</v>
      </c>
      <c r="E90" s="6"/>
      <c r="F90" s="7">
        <v>3.3000000000000002E-2</v>
      </c>
      <c r="G90" s="6"/>
      <c r="H90" s="7">
        <v>4.2000000000000003E-2</v>
      </c>
      <c r="I90" s="6"/>
      <c r="J90" s="7">
        <v>0.77500000000000002</v>
      </c>
      <c r="K90" s="6"/>
      <c r="L90" s="7">
        <v>1</v>
      </c>
      <c r="M90" s="6"/>
    </row>
    <row r="91" spans="2:17" x14ac:dyDescent="0.3">
      <c r="B91" s="6"/>
      <c r="C91" s="6"/>
      <c r="D91" s="6" t="s">
        <v>310</v>
      </c>
      <c r="E91" s="6"/>
      <c r="F91" s="7">
        <v>-0.08</v>
      </c>
      <c r="G91" s="6"/>
      <c r="H91" s="7">
        <v>4.2000000000000003E-2</v>
      </c>
      <c r="I91" s="6"/>
      <c r="J91" s="7">
        <v>-1.8819999999999999</v>
      </c>
      <c r="K91" s="6"/>
      <c r="L91" s="7">
        <v>1</v>
      </c>
      <c r="M91" s="6"/>
    </row>
    <row r="92" spans="2:17" x14ac:dyDescent="0.3">
      <c r="B92" s="6"/>
      <c r="C92" s="6"/>
      <c r="D92" s="6" t="s">
        <v>312</v>
      </c>
      <c r="E92" s="6"/>
      <c r="F92" s="7">
        <v>-0.10199999999999999</v>
      </c>
      <c r="G92" s="6"/>
      <c r="H92" s="7">
        <v>4.2000000000000003E-2</v>
      </c>
      <c r="I92" s="6"/>
      <c r="J92" s="7">
        <v>-2.4209999999999998</v>
      </c>
      <c r="K92" s="6"/>
      <c r="L92" s="7">
        <v>0.749</v>
      </c>
      <c r="M92" s="6"/>
    </row>
    <row r="93" spans="2:17" x14ac:dyDescent="0.3">
      <c r="B93" s="6"/>
      <c r="C93" s="6"/>
      <c r="D93" s="6" t="s">
        <v>314</v>
      </c>
      <c r="E93" s="6"/>
      <c r="F93" s="7">
        <v>-0.126</v>
      </c>
      <c r="G93" s="6"/>
      <c r="H93" s="7">
        <v>4.2000000000000003E-2</v>
      </c>
      <c r="I93" s="6"/>
      <c r="J93" s="7">
        <v>-2.976</v>
      </c>
      <c r="K93" s="6"/>
      <c r="L93" s="7">
        <v>0.153</v>
      </c>
      <c r="M93" s="6"/>
    </row>
    <row r="94" spans="2:17" x14ac:dyDescent="0.3">
      <c r="B94" s="6"/>
      <c r="C94" s="6"/>
      <c r="D94" s="6" t="s">
        <v>316</v>
      </c>
      <c r="E94" s="6"/>
      <c r="F94" s="7">
        <v>9.9000000000000005E-2</v>
      </c>
      <c r="G94" s="6"/>
      <c r="H94" s="7">
        <v>7.0000000000000007E-2</v>
      </c>
      <c r="I94" s="6"/>
      <c r="J94" s="7">
        <v>1.4159999999999999</v>
      </c>
      <c r="K94" s="6"/>
      <c r="L94" s="7">
        <v>1</v>
      </c>
      <c r="M94" s="6"/>
    </row>
    <row r="95" spans="2:17" x14ac:dyDescent="0.3">
      <c r="B95" s="6"/>
      <c r="C95" s="6"/>
      <c r="D95" s="6" t="s">
        <v>317</v>
      </c>
      <c r="E95" s="6"/>
      <c r="F95" s="7">
        <v>0.14000000000000001</v>
      </c>
      <c r="G95" s="6"/>
      <c r="H95" s="7">
        <v>7.4999999999999997E-2</v>
      </c>
      <c r="I95" s="6"/>
      <c r="J95" s="7">
        <v>1.8620000000000001</v>
      </c>
      <c r="K95" s="6"/>
      <c r="L95" s="7">
        <v>1</v>
      </c>
      <c r="M95" s="6"/>
    </row>
    <row r="96" spans="2:17" x14ac:dyDescent="0.3">
      <c r="B96" s="6"/>
      <c r="C96" s="6"/>
      <c r="D96" s="6" t="s">
        <v>319</v>
      </c>
      <c r="E96" s="6"/>
      <c r="F96" s="7">
        <v>0.13200000000000001</v>
      </c>
      <c r="G96" s="6"/>
      <c r="H96" s="7">
        <v>7.4999999999999997E-2</v>
      </c>
      <c r="I96" s="6"/>
      <c r="J96" s="7">
        <v>1.754</v>
      </c>
      <c r="K96" s="6"/>
      <c r="L96" s="7">
        <v>1</v>
      </c>
      <c r="M96" s="6"/>
    </row>
    <row r="97" spans="2:13" x14ac:dyDescent="0.3">
      <c r="B97" s="6"/>
      <c r="C97" s="6"/>
      <c r="D97" s="6" t="s">
        <v>321</v>
      </c>
      <c r="E97" s="6"/>
      <c r="F97" s="7">
        <v>0.13200000000000001</v>
      </c>
      <c r="G97" s="6"/>
      <c r="H97" s="7">
        <v>7.4999999999999997E-2</v>
      </c>
      <c r="I97" s="6"/>
      <c r="J97" s="7">
        <v>1.754</v>
      </c>
      <c r="K97" s="6"/>
      <c r="L97" s="7">
        <v>1</v>
      </c>
      <c r="M97" s="6"/>
    </row>
    <row r="98" spans="2:13" x14ac:dyDescent="0.3">
      <c r="B98" s="6"/>
      <c r="C98" s="6"/>
      <c r="D98" s="6" t="s">
        <v>323</v>
      </c>
      <c r="E98" s="6"/>
      <c r="F98" s="7">
        <v>0.14000000000000001</v>
      </c>
      <c r="G98" s="6"/>
      <c r="H98" s="7">
        <v>7.4999999999999997E-2</v>
      </c>
      <c r="I98" s="6"/>
      <c r="J98" s="7">
        <v>1.851</v>
      </c>
      <c r="K98" s="6"/>
      <c r="L98" s="7">
        <v>1</v>
      </c>
      <c r="M98" s="6"/>
    </row>
    <row r="99" spans="2:13" x14ac:dyDescent="0.3">
      <c r="B99" s="6" t="s">
        <v>308</v>
      </c>
      <c r="C99" s="6"/>
      <c r="D99" s="6" t="s">
        <v>310</v>
      </c>
      <c r="E99" s="6"/>
      <c r="F99" s="7">
        <v>-0.112</v>
      </c>
      <c r="G99" s="6"/>
      <c r="H99" s="7">
        <v>4.2000000000000003E-2</v>
      </c>
      <c r="I99" s="6"/>
      <c r="J99" s="7">
        <v>-2.657</v>
      </c>
      <c r="K99" s="6"/>
      <c r="L99" s="7">
        <v>0.39200000000000002</v>
      </c>
      <c r="M99" s="6"/>
    </row>
    <row r="100" spans="2:13" x14ac:dyDescent="0.3">
      <c r="B100" s="6"/>
      <c r="C100" s="6"/>
      <c r="D100" s="6" t="s">
        <v>312</v>
      </c>
      <c r="E100" s="6"/>
      <c r="F100" s="7">
        <v>-0.13500000000000001</v>
      </c>
      <c r="G100" s="6"/>
      <c r="H100" s="7">
        <v>4.2000000000000003E-2</v>
      </c>
      <c r="I100" s="6"/>
      <c r="J100" s="7">
        <v>-3.1960000000000002</v>
      </c>
      <c r="K100" s="6"/>
      <c r="L100" s="7">
        <v>7.5999999999999998E-2</v>
      </c>
      <c r="M100" s="6"/>
    </row>
    <row r="101" spans="2:13" x14ac:dyDescent="0.3">
      <c r="B101" s="6"/>
      <c r="C101" s="6"/>
      <c r="D101" s="6" t="s">
        <v>314</v>
      </c>
      <c r="E101" s="6"/>
      <c r="F101" s="7">
        <v>-0.159</v>
      </c>
      <c r="G101" s="6"/>
      <c r="H101" s="7">
        <v>4.2000000000000003E-2</v>
      </c>
      <c r="I101" s="6"/>
      <c r="J101" s="7">
        <v>-3.7509999999999999</v>
      </c>
      <c r="K101" s="6"/>
      <c r="L101" s="7">
        <v>1.0999999999999999E-2</v>
      </c>
      <c r="M101" s="6"/>
    </row>
    <row r="102" spans="2:13" x14ac:dyDescent="0.3">
      <c r="B102" s="6"/>
      <c r="C102" s="6"/>
      <c r="D102" s="6" t="s">
        <v>316</v>
      </c>
      <c r="E102" s="6"/>
      <c r="F102" s="7">
        <v>6.6000000000000003E-2</v>
      </c>
      <c r="G102" s="6"/>
      <c r="H102" s="7">
        <v>7.4999999999999997E-2</v>
      </c>
      <c r="I102" s="6"/>
      <c r="J102" s="7">
        <v>0.88</v>
      </c>
      <c r="K102" s="6"/>
      <c r="L102" s="7">
        <v>1</v>
      </c>
      <c r="M102" s="6"/>
    </row>
    <row r="103" spans="2:13" x14ac:dyDescent="0.3">
      <c r="B103" s="6"/>
      <c r="C103" s="6"/>
      <c r="D103" s="6" t="s">
        <v>317</v>
      </c>
      <c r="E103" s="6"/>
      <c r="F103" s="7">
        <v>0.108</v>
      </c>
      <c r="G103" s="6"/>
      <c r="H103" s="7">
        <v>7.0000000000000007E-2</v>
      </c>
      <c r="I103" s="6"/>
      <c r="J103" s="7">
        <v>1.5349999999999999</v>
      </c>
      <c r="K103" s="6"/>
      <c r="L103" s="7">
        <v>1</v>
      </c>
      <c r="M103" s="6"/>
    </row>
    <row r="104" spans="2:13" x14ac:dyDescent="0.3">
      <c r="B104" s="6"/>
      <c r="C104" s="6"/>
      <c r="D104" s="6" t="s">
        <v>319</v>
      </c>
      <c r="E104" s="6"/>
      <c r="F104" s="7">
        <v>9.9000000000000005E-2</v>
      </c>
      <c r="G104" s="6"/>
      <c r="H104" s="7">
        <v>7.4999999999999997E-2</v>
      </c>
      <c r="I104" s="6"/>
      <c r="J104" s="7">
        <v>1.319</v>
      </c>
      <c r="K104" s="6"/>
      <c r="L104" s="7">
        <v>1</v>
      </c>
      <c r="M104" s="6"/>
    </row>
    <row r="105" spans="2:13" x14ac:dyDescent="0.3">
      <c r="B105" s="6"/>
      <c r="C105" s="6"/>
      <c r="D105" s="6" t="s">
        <v>321</v>
      </c>
      <c r="E105" s="6"/>
      <c r="F105" s="7">
        <v>9.9000000000000005E-2</v>
      </c>
      <c r="G105" s="6"/>
      <c r="H105" s="7">
        <v>7.4999999999999997E-2</v>
      </c>
      <c r="I105" s="6"/>
      <c r="J105" s="7">
        <v>1.319</v>
      </c>
      <c r="K105" s="6"/>
      <c r="L105" s="7">
        <v>1</v>
      </c>
      <c r="M105" s="6"/>
    </row>
    <row r="106" spans="2:13" x14ac:dyDescent="0.3">
      <c r="B106" s="6"/>
      <c r="C106" s="6"/>
      <c r="D106" s="6" t="s">
        <v>323</v>
      </c>
      <c r="E106" s="6"/>
      <c r="F106" s="7">
        <v>0.107</v>
      </c>
      <c r="G106" s="6"/>
      <c r="H106" s="7">
        <v>7.4999999999999997E-2</v>
      </c>
      <c r="I106" s="6"/>
      <c r="J106" s="7">
        <v>1.4159999999999999</v>
      </c>
      <c r="K106" s="6"/>
      <c r="L106" s="7">
        <v>1</v>
      </c>
      <c r="M106" s="6"/>
    </row>
    <row r="107" spans="2:13" x14ac:dyDescent="0.3">
      <c r="B107" s="6" t="s">
        <v>310</v>
      </c>
      <c r="C107" s="6"/>
      <c r="D107" s="6" t="s">
        <v>312</v>
      </c>
      <c r="E107" s="6"/>
      <c r="F107" s="7">
        <v>-2.3E-2</v>
      </c>
      <c r="G107" s="6"/>
      <c r="H107" s="7">
        <v>4.2000000000000003E-2</v>
      </c>
      <c r="I107" s="6"/>
      <c r="J107" s="7">
        <v>-0.53900000000000003</v>
      </c>
      <c r="K107" s="6"/>
      <c r="L107" s="7">
        <v>1</v>
      </c>
      <c r="M107" s="6"/>
    </row>
    <row r="108" spans="2:13" x14ac:dyDescent="0.3">
      <c r="B108" s="6"/>
      <c r="C108" s="6"/>
      <c r="D108" s="6" t="s">
        <v>314</v>
      </c>
      <c r="E108" s="6"/>
      <c r="F108" s="7">
        <v>-4.5999999999999999E-2</v>
      </c>
      <c r="G108" s="6"/>
      <c r="H108" s="7">
        <v>4.2000000000000003E-2</v>
      </c>
      <c r="I108" s="6"/>
      <c r="J108" s="7">
        <v>-1.0940000000000001</v>
      </c>
      <c r="K108" s="6"/>
      <c r="L108" s="7">
        <v>1</v>
      </c>
      <c r="M108" s="6"/>
    </row>
    <row r="109" spans="2:13" x14ac:dyDescent="0.3">
      <c r="B109" s="6"/>
      <c r="C109" s="6"/>
      <c r="D109" s="6" t="s">
        <v>316</v>
      </c>
      <c r="E109" s="6"/>
      <c r="F109" s="7">
        <v>0.17899999999999999</v>
      </c>
      <c r="G109" s="6"/>
      <c r="H109" s="7">
        <v>7.4999999999999997E-2</v>
      </c>
      <c r="I109" s="6"/>
      <c r="J109" s="7">
        <v>2.3719999999999999</v>
      </c>
      <c r="K109" s="6"/>
      <c r="L109" s="7">
        <v>1</v>
      </c>
      <c r="M109" s="6"/>
    </row>
    <row r="110" spans="2:13" x14ac:dyDescent="0.3">
      <c r="B110" s="6"/>
      <c r="C110" s="6"/>
      <c r="D110" s="6" t="s">
        <v>317</v>
      </c>
      <c r="E110" s="6"/>
      <c r="F110" s="7">
        <v>0.22</v>
      </c>
      <c r="G110" s="6"/>
      <c r="H110" s="7">
        <v>7.4999999999999997E-2</v>
      </c>
      <c r="I110" s="6"/>
      <c r="J110" s="7">
        <v>2.9180000000000001</v>
      </c>
      <c r="K110" s="6"/>
      <c r="L110" s="7">
        <v>0.251</v>
      </c>
      <c r="M110" s="6"/>
    </row>
    <row r="111" spans="2:13" x14ac:dyDescent="0.3">
      <c r="B111" s="6"/>
      <c r="C111" s="6"/>
      <c r="D111" s="6" t="s">
        <v>319</v>
      </c>
      <c r="E111" s="6"/>
      <c r="F111" s="7">
        <v>0.21199999999999999</v>
      </c>
      <c r="G111" s="6"/>
      <c r="H111" s="7">
        <v>7.0000000000000007E-2</v>
      </c>
      <c r="I111" s="6"/>
      <c r="J111" s="7">
        <v>3.024</v>
      </c>
      <c r="K111" s="6"/>
      <c r="L111" s="7">
        <v>0.217</v>
      </c>
      <c r="M111" s="6"/>
    </row>
    <row r="112" spans="2:13" x14ac:dyDescent="0.3">
      <c r="B112" s="6"/>
      <c r="C112" s="6"/>
      <c r="D112" s="6" t="s">
        <v>321</v>
      </c>
      <c r="E112" s="6"/>
      <c r="F112" s="7">
        <v>0.21199999999999999</v>
      </c>
      <c r="G112" s="6"/>
      <c r="H112" s="7">
        <v>7.4999999999999997E-2</v>
      </c>
      <c r="I112" s="6"/>
      <c r="J112" s="7">
        <v>2.81</v>
      </c>
      <c r="K112" s="6"/>
      <c r="L112" s="7">
        <v>0.33300000000000002</v>
      </c>
      <c r="M112" s="6"/>
    </row>
    <row r="113" spans="2:13" x14ac:dyDescent="0.3">
      <c r="B113" s="6"/>
      <c r="C113" s="6"/>
      <c r="D113" s="6" t="s">
        <v>323</v>
      </c>
      <c r="E113" s="6"/>
      <c r="F113" s="7">
        <v>0.219</v>
      </c>
      <c r="G113" s="6"/>
      <c r="H113" s="7">
        <v>7.4999999999999997E-2</v>
      </c>
      <c r="I113" s="6"/>
      <c r="J113" s="7">
        <v>2.9079999999999999</v>
      </c>
      <c r="K113" s="6"/>
      <c r="L113" s="7">
        <v>0.25800000000000001</v>
      </c>
      <c r="M113" s="6"/>
    </row>
    <row r="114" spans="2:13" x14ac:dyDescent="0.3">
      <c r="B114" s="6" t="s">
        <v>312</v>
      </c>
      <c r="C114" s="6"/>
      <c r="D114" s="6" t="s">
        <v>314</v>
      </c>
      <c r="E114" s="6"/>
      <c r="F114" s="7">
        <v>-2.3E-2</v>
      </c>
      <c r="G114" s="6"/>
      <c r="H114" s="7">
        <v>4.2000000000000003E-2</v>
      </c>
      <c r="I114" s="6"/>
      <c r="J114" s="7">
        <v>-0.55500000000000005</v>
      </c>
      <c r="K114" s="6"/>
      <c r="L114" s="7">
        <v>1</v>
      </c>
      <c r="M114" s="6"/>
    </row>
    <row r="115" spans="2:13" x14ac:dyDescent="0.3">
      <c r="B115" s="6"/>
      <c r="C115" s="6"/>
      <c r="D115" s="6" t="s">
        <v>316</v>
      </c>
      <c r="E115" s="6"/>
      <c r="F115" s="7">
        <v>0.20200000000000001</v>
      </c>
      <c r="G115" s="6"/>
      <c r="H115" s="7">
        <v>7.4999999999999997E-2</v>
      </c>
      <c r="I115" s="6"/>
      <c r="J115" s="7">
        <v>2.6739999999999999</v>
      </c>
      <c r="K115" s="6"/>
      <c r="L115" s="7">
        <v>0.47399999999999998</v>
      </c>
      <c r="M115" s="6"/>
    </row>
    <row r="116" spans="2:13" x14ac:dyDescent="0.3">
      <c r="B116" s="6"/>
      <c r="C116" s="6"/>
      <c r="D116" s="6" t="s">
        <v>317</v>
      </c>
      <c r="E116" s="6"/>
      <c r="F116" s="7">
        <v>0.24299999999999999</v>
      </c>
      <c r="G116" s="6"/>
      <c r="H116" s="7">
        <v>7.4999999999999997E-2</v>
      </c>
      <c r="I116" s="6"/>
      <c r="J116" s="7">
        <v>3.22</v>
      </c>
      <c r="K116" s="6"/>
      <c r="L116" s="7">
        <v>0.11</v>
      </c>
      <c r="M116" s="6"/>
    </row>
    <row r="117" spans="2:13" x14ac:dyDescent="0.3">
      <c r="B117" s="6"/>
      <c r="C117" s="6"/>
      <c r="D117" s="6" t="s">
        <v>319</v>
      </c>
      <c r="E117" s="6"/>
      <c r="F117" s="7">
        <v>0.23499999999999999</v>
      </c>
      <c r="G117" s="6"/>
      <c r="H117" s="7">
        <v>7.4999999999999997E-2</v>
      </c>
      <c r="I117" s="6"/>
      <c r="J117" s="7">
        <v>3.113</v>
      </c>
      <c r="K117" s="6"/>
      <c r="L117" s="7">
        <v>0.14799999999999999</v>
      </c>
      <c r="M117" s="6"/>
    </row>
    <row r="118" spans="2:13" x14ac:dyDescent="0.3">
      <c r="B118" s="6"/>
      <c r="C118" s="6"/>
      <c r="D118" s="6" t="s">
        <v>321</v>
      </c>
      <c r="E118" s="6"/>
      <c r="F118" s="7">
        <v>0.23499999999999999</v>
      </c>
      <c r="G118" s="6"/>
      <c r="H118" s="7">
        <v>7.0000000000000007E-2</v>
      </c>
      <c r="I118" s="6"/>
      <c r="J118" s="7">
        <v>3.35</v>
      </c>
      <c r="K118" s="6"/>
      <c r="L118" s="7">
        <v>9.1999999999999998E-2</v>
      </c>
      <c r="M118" s="6"/>
    </row>
    <row r="119" spans="2:13" x14ac:dyDescent="0.3">
      <c r="B119" s="6"/>
      <c r="C119" s="6"/>
      <c r="D119" s="6" t="s">
        <v>323</v>
      </c>
      <c r="E119" s="6"/>
      <c r="F119" s="7">
        <v>0.24199999999999999</v>
      </c>
      <c r="G119" s="6"/>
      <c r="H119" s="7">
        <v>7.4999999999999997E-2</v>
      </c>
      <c r="I119" s="6"/>
      <c r="J119" s="7">
        <v>3.21</v>
      </c>
      <c r="K119" s="6"/>
      <c r="L119" s="7">
        <v>0.113</v>
      </c>
      <c r="M119" s="6"/>
    </row>
    <row r="120" spans="2:13" x14ac:dyDescent="0.3">
      <c r="B120" s="6" t="s">
        <v>314</v>
      </c>
      <c r="C120" s="6"/>
      <c r="D120" s="6" t="s">
        <v>316</v>
      </c>
      <c r="E120" s="6"/>
      <c r="F120" s="7">
        <v>0.22500000000000001</v>
      </c>
      <c r="G120" s="6"/>
      <c r="H120" s="7">
        <v>7.4999999999999997E-2</v>
      </c>
      <c r="I120" s="6"/>
      <c r="J120" s="7">
        <v>2.9860000000000002</v>
      </c>
      <c r="K120" s="6"/>
      <c r="L120" s="7">
        <v>0.20899999999999999</v>
      </c>
      <c r="M120" s="6"/>
    </row>
    <row r="121" spans="2:13" x14ac:dyDescent="0.3">
      <c r="B121" s="6"/>
      <c r="C121" s="6"/>
      <c r="D121" s="6" t="s">
        <v>317</v>
      </c>
      <c r="E121" s="6"/>
      <c r="F121" s="7">
        <v>0.26600000000000001</v>
      </c>
      <c r="G121" s="6"/>
      <c r="H121" s="7">
        <v>7.4999999999999997E-2</v>
      </c>
      <c r="I121" s="6"/>
      <c r="J121" s="7">
        <v>3.532</v>
      </c>
      <c r="K121" s="6"/>
      <c r="L121" s="7">
        <v>4.4999999999999998E-2</v>
      </c>
      <c r="M121" s="6"/>
    </row>
    <row r="122" spans="2:13" x14ac:dyDescent="0.3">
      <c r="B122" s="6"/>
      <c r="C122" s="6"/>
      <c r="D122" s="6" t="s">
        <v>319</v>
      </c>
      <c r="E122" s="6"/>
      <c r="F122" s="7">
        <v>0.25800000000000001</v>
      </c>
      <c r="G122" s="6"/>
      <c r="H122" s="7">
        <v>7.4999999999999997E-2</v>
      </c>
      <c r="I122" s="6"/>
      <c r="J122" s="7">
        <v>3.4239999999999999</v>
      </c>
      <c r="K122" s="6"/>
      <c r="L122" s="7">
        <v>6.0999999999999999E-2</v>
      </c>
      <c r="M122" s="6"/>
    </row>
    <row r="123" spans="2:13" x14ac:dyDescent="0.3">
      <c r="B123" s="6"/>
      <c r="C123" s="6"/>
      <c r="D123" s="6" t="s">
        <v>321</v>
      </c>
      <c r="E123" s="6"/>
      <c r="F123" s="7">
        <v>0.25800000000000001</v>
      </c>
      <c r="G123" s="6"/>
      <c r="H123" s="7">
        <v>7.4999999999999997E-2</v>
      </c>
      <c r="I123" s="6"/>
      <c r="J123" s="7">
        <v>3.4239999999999999</v>
      </c>
      <c r="K123" s="6"/>
      <c r="L123" s="7">
        <v>6.0999999999999999E-2</v>
      </c>
      <c r="M123" s="6"/>
    </row>
    <row r="124" spans="2:13" x14ac:dyDescent="0.3">
      <c r="B124" s="6"/>
      <c r="C124" s="6"/>
      <c r="D124" s="6" t="s">
        <v>323</v>
      </c>
      <c r="E124" s="6"/>
      <c r="F124" s="7">
        <v>0.26500000000000001</v>
      </c>
      <c r="G124" s="6"/>
      <c r="H124" s="7">
        <v>7.0000000000000007E-2</v>
      </c>
      <c r="I124" s="6"/>
      <c r="J124" s="7">
        <v>3.79</v>
      </c>
      <c r="K124" s="6"/>
      <c r="L124" s="7">
        <v>2.8000000000000001E-2</v>
      </c>
      <c r="M124" s="6"/>
    </row>
    <row r="125" spans="2:13" x14ac:dyDescent="0.3">
      <c r="B125" s="6" t="s">
        <v>316</v>
      </c>
      <c r="C125" s="6"/>
      <c r="D125" s="6" t="s">
        <v>317</v>
      </c>
      <c r="E125" s="6"/>
      <c r="F125" s="7">
        <v>4.1000000000000002E-2</v>
      </c>
      <c r="G125" s="6"/>
      <c r="H125" s="7">
        <v>4.2000000000000003E-2</v>
      </c>
      <c r="I125" s="6"/>
      <c r="J125" s="7">
        <v>0.97299999999999998</v>
      </c>
      <c r="K125" s="6"/>
      <c r="L125" s="7">
        <v>1</v>
      </c>
      <c r="M125" s="6"/>
    </row>
    <row r="126" spans="2:13" x14ac:dyDescent="0.3">
      <c r="B126" s="6"/>
      <c r="C126" s="6"/>
      <c r="D126" s="6" t="s">
        <v>319</v>
      </c>
      <c r="E126" s="6"/>
      <c r="F126" s="7">
        <v>3.3000000000000002E-2</v>
      </c>
      <c r="G126" s="6"/>
      <c r="H126" s="7">
        <v>4.2000000000000003E-2</v>
      </c>
      <c r="I126" s="6"/>
      <c r="J126" s="7">
        <v>0.78100000000000003</v>
      </c>
      <c r="K126" s="6"/>
      <c r="L126" s="7">
        <v>1</v>
      </c>
      <c r="M126" s="6"/>
    </row>
    <row r="127" spans="2:13" x14ac:dyDescent="0.3">
      <c r="B127" s="6"/>
      <c r="C127" s="6"/>
      <c r="D127" s="6" t="s">
        <v>321</v>
      </c>
      <c r="E127" s="6"/>
      <c r="F127" s="7">
        <v>3.3000000000000002E-2</v>
      </c>
      <c r="G127" s="6"/>
      <c r="H127" s="7">
        <v>4.2000000000000003E-2</v>
      </c>
      <c r="I127" s="6"/>
      <c r="J127" s="7">
        <v>0.78200000000000003</v>
      </c>
      <c r="K127" s="6"/>
      <c r="L127" s="7">
        <v>1</v>
      </c>
      <c r="M127" s="6"/>
    </row>
    <row r="128" spans="2:13" x14ac:dyDescent="0.3">
      <c r="B128" s="6"/>
      <c r="C128" s="6"/>
      <c r="D128" s="6" t="s">
        <v>323</v>
      </c>
      <c r="E128" s="6"/>
      <c r="F128" s="7">
        <v>0.04</v>
      </c>
      <c r="G128" s="6"/>
      <c r="H128" s="7">
        <v>4.2000000000000003E-2</v>
      </c>
      <c r="I128" s="6"/>
      <c r="J128" s="7">
        <v>0.95499999999999996</v>
      </c>
      <c r="K128" s="6"/>
      <c r="L128" s="7">
        <v>1</v>
      </c>
      <c r="M128" s="6"/>
    </row>
    <row r="129" spans="1:17" x14ac:dyDescent="0.3">
      <c r="B129" s="6" t="s">
        <v>317</v>
      </c>
      <c r="C129" s="6"/>
      <c r="D129" s="6" t="s">
        <v>319</v>
      </c>
      <c r="E129" s="6"/>
      <c r="F129" s="7">
        <v>-8.0000000000000002E-3</v>
      </c>
      <c r="G129" s="6"/>
      <c r="H129" s="7">
        <v>4.2000000000000003E-2</v>
      </c>
      <c r="I129" s="6"/>
      <c r="J129" s="7">
        <v>-0.192</v>
      </c>
      <c r="K129" s="6"/>
      <c r="L129" s="7">
        <v>1</v>
      </c>
      <c r="M129" s="6"/>
    </row>
    <row r="130" spans="1:17" x14ac:dyDescent="0.3">
      <c r="B130" s="6"/>
      <c r="C130" s="6"/>
      <c r="D130" s="6" t="s">
        <v>321</v>
      </c>
      <c r="E130" s="6"/>
      <c r="F130" s="7">
        <v>-8.0000000000000002E-3</v>
      </c>
      <c r="G130" s="6"/>
      <c r="H130" s="7">
        <v>4.2000000000000003E-2</v>
      </c>
      <c r="I130" s="6"/>
      <c r="J130" s="7">
        <v>-0.192</v>
      </c>
      <c r="K130" s="6"/>
      <c r="L130" s="7">
        <v>1</v>
      </c>
      <c r="M130" s="6"/>
    </row>
    <row r="131" spans="1:17" x14ac:dyDescent="0.3">
      <c r="B131" s="6"/>
      <c r="C131" s="6"/>
      <c r="D131" s="6" t="s">
        <v>323</v>
      </c>
      <c r="E131" s="6"/>
      <c r="F131" s="7">
        <f>-7.778*10-4</f>
        <v>-81.78</v>
      </c>
      <c r="G131" s="6"/>
      <c r="H131" s="7">
        <v>4.2000000000000003E-2</v>
      </c>
      <c r="I131" s="6"/>
      <c r="J131" s="7">
        <v>-1.7999999999999999E-2</v>
      </c>
      <c r="K131" s="6"/>
      <c r="L131" s="7">
        <v>1</v>
      </c>
      <c r="M131" s="6"/>
    </row>
    <row r="132" spans="1:17" ht="16.2" x14ac:dyDescent="0.3">
      <c r="B132" s="6" t="s">
        <v>319</v>
      </c>
      <c r="C132" s="6"/>
      <c r="D132" s="6" t="s">
        <v>321</v>
      </c>
      <c r="E132" s="6"/>
      <c r="F132" s="7" t="s">
        <v>503</v>
      </c>
      <c r="G132" s="6"/>
      <c r="H132" s="7">
        <v>4.2000000000000003E-2</v>
      </c>
      <c r="I132" s="6"/>
      <c r="J132" s="7" t="s">
        <v>504</v>
      </c>
      <c r="K132" s="6"/>
      <c r="L132" s="7">
        <v>1</v>
      </c>
      <c r="M132" s="6"/>
    </row>
    <row r="133" spans="1:17" x14ac:dyDescent="0.3">
      <c r="B133" s="6"/>
      <c r="C133" s="6"/>
      <c r="D133" s="6" t="s">
        <v>323</v>
      </c>
      <c r="E133" s="6"/>
      <c r="F133" s="7">
        <v>7.0000000000000001E-3</v>
      </c>
      <c r="G133" s="6"/>
      <c r="H133" s="7">
        <v>4.2000000000000003E-2</v>
      </c>
      <c r="I133" s="6"/>
      <c r="J133" s="7">
        <v>0.17399999999999999</v>
      </c>
      <c r="K133" s="6"/>
      <c r="L133" s="7">
        <v>1</v>
      </c>
      <c r="M133" s="6"/>
    </row>
    <row r="134" spans="1:17" x14ac:dyDescent="0.3">
      <c r="B134" s="6" t="s">
        <v>321</v>
      </c>
      <c r="C134" s="6"/>
      <c r="D134" s="6" t="s">
        <v>323</v>
      </c>
      <c r="E134" s="6"/>
      <c r="F134" s="7">
        <v>7.0000000000000001E-3</v>
      </c>
      <c r="G134" s="6"/>
      <c r="H134" s="7">
        <v>4.2000000000000003E-2</v>
      </c>
      <c r="I134" s="6"/>
      <c r="J134" s="7">
        <v>0.17299999999999999</v>
      </c>
      <c r="K134" s="6"/>
      <c r="L134" s="7">
        <v>1</v>
      </c>
      <c r="M134" s="6"/>
    </row>
    <row r="135" spans="1:17" ht="15" thickBot="1" x14ac:dyDescent="0.35">
      <c r="B135" s="16"/>
      <c r="C135" s="16"/>
      <c r="D135" s="16"/>
      <c r="E135" s="16"/>
      <c r="F135" s="16"/>
      <c r="G135" s="16"/>
      <c r="H135" s="16"/>
      <c r="I135" s="16"/>
      <c r="J135" s="16"/>
      <c r="K135" s="16"/>
      <c r="L135" s="16"/>
      <c r="M135" s="16"/>
    </row>
    <row r="136" spans="1:17" ht="14.4" customHeight="1" x14ac:dyDescent="0.3">
      <c r="B136" s="17" t="s">
        <v>330</v>
      </c>
      <c r="C136" s="17"/>
      <c r="D136" s="17"/>
      <c r="E136" s="17"/>
      <c r="F136" s="17"/>
      <c r="G136" s="17"/>
      <c r="H136" s="17"/>
      <c r="I136" s="17"/>
      <c r="J136" s="17"/>
      <c r="K136" s="17"/>
      <c r="L136" s="17"/>
      <c r="M136" s="17"/>
    </row>
    <row r="138" spans="1:17" s="4" customFormat="1" x14ac:dyDescent="0.3">
      <c r="A138"/>
    </row>
    <row r="140" spans="1:17" ht="23.4" x14ac:dyDescent="0.3">
      <c r="B140" s="5" t="s">
        <v>505</v>
      </c>
    </row>
    <row r="142" spans="1:17" ht="15" thickBot="1" x14ac:dyDescent="0.35">
      <c r="B142" s="14" t="s">
        <v>225</v>
      </c>
      <c r="C142" s="14"/>
      <c r="D142" s="14"/>
      <c r="E142" s="14"/>
      <c r="F142" s="14"/>
      <c r="G142" s="14"/>
      <c r="H142" s="14"/>
      <c r="I142" s="14"/>
      <c r="J142" s="14"/>
      <c r="K142" s="14"/>
      <c r="L142" s="14"/>
      <c r="M142" s="14"/>
      <c r="N142" s="14"/>
      <c r="O142" s="14"/>
      <c r="P142" s="14"/>
      <c r="Q142" s="14"/>
    </row>
    <row r="143" spans="1:17" ht="15" thickBot="1" x14ac:dyDescent="0.35">
      <c r="B143" s="15" t="s">
        <v>226</v>
      </c>
      <c r="C143" s="15"/>
      <c r="D143" s="15" t="s">
        <v>289</v>
      </c>
      <c r="E143" s="15"/>
      <c r="F143" s="15" t="s">
        <v>227</v>
      </c>
      <c r="G143" s="15"/>
      <c r="H143" s="15" t="s">
        <v>228</v>
      </c>
      <c r="I143" s="15"/>
      <c r="J143" s="15" t="s">
        <v>229</v>
      </c>
      <c r="K143" s="15"/>
      <c r="L143" s="15" t="s">
        <v>230</v>
      </c>
      <c r="M143" s="15"/>
      <c r="N143" s="15" t="s">
        <v>231</v>
      </c>
      <c r="O143" s="15"/>
      <c r="P143" s="15" t="s">
        <v>232</v>
      </c>
      <c r="Q143" s="15"/>
    </row>
    <row r="144" spans="1:17" x14ac:dyDescent="0.3">
      <c r="B144" s="6" t="s">
        <v>233</v>
      </c>
      <c r="C144" s="6"/>
      <c r="D144" s="6" t="s">
        <v>290</v>
      </c>
      <c r="E144" s="6"/>
      <c r="F144" s="7">
        <v>0.19</v>
      </c>
      <c r="G144" s="6" t="s">
        <v>291</v>
      </c>
      <c r="H144" s="7">
        <v>4</v>
      </c>
      <c r="I144" s="6" t="s">
        <v>291</v>
      </c>
      <c r="J144" s="7">
        <v>4.7E-2</v>
      </c>
      <c r="K144" s="6" t="s">
        <v>291</v>
      </c>
      <c r="L144" s="7">
        <v>1.526</v>
      </c>
      <c r="M144" s="6" t="s">
        <v>291</v>
      </c>
      <c r="N144" s="7">
        <v>0.20200000000000001</v>
      </c>
      <c r="O144" s="6" t="s">
        <v>291</v>
      </c>
      <c r="P144" s="7">
        <v>6.5000000000000002E-2</v>
      </c>
      <c r="Q144" s="6"/>
    </row>
    <row r="145" spans="2:17" x14ac:dyDescent="0.3">
      <c r="B145" s="6"/>
      <c r="C145" s="6"/>
      <c r="D145" s="6" t="s">
        <v>293</v>
      </c>
      <c r="E145" s="6"/>
      <c r="F145" s="7">
        <v>0.19</v>
      </c>
      <c r="G145" s="6"/>
      <c r="H145" s="7">
        <v>1.5509999999999999</v>
      </c>
      <c r="I145" s="6"/>
      <c r="J145" s="7">
        <v>0.123</v>
      </c>
      <c r="K145" s="6"/>
      <c r="L145" s="7">
        <v>1.526</v>
      </c>
      <c r="M145" s="6"/>
      <c r="N145" s="7">
        <v>0.23200000000000001</v>
      </c>
      <c r="O145" s="6"/>
      <c r="P145" s="7">
        <v>6.5000000000000002E-2</v>
      </c>
      <c r="Q145" s="6"/>
    </row>
    <row r="146" spans="2:17" x14ac:dyDescent="0.3">
      <c r="B146" s="6" t="s">
        <v>253</v>
      </c>
      <c r="C146" s="6"/>
      <c r="D146" s="6" t="s">
        <v>290</v>
      </c>
      <c r="E146" s="6"/>
      <c r="F146" s="7">
        <v>9.4E-2</v>
      </c>
      <c r="G146" s="6" t="s">
        <v>291</v>
      </c>
      <c r="H146" s="7">
        <v>4</v>
      </c>
      <c r="I146" s="6" t="s">
        <v>291</v>
      </c>
      <c r="J146" s="7">
        <v>2.3E-2</v>
      </c>
      <c r="K146" s="6" t="s">
        <v>291</v>
      </c>
      <c r="L146" s="7">
        <v>0.753</v>
      </c>
      <c r="M146" s="6" t="s">
        <v>291</v>
      </c>
      <c r="N146" s="7">
        <v>0.55800000000000005</v>
      </c>
      <c r="O146" s="6" t="s">
        <v>291</v>
      </c>
      <c r="P146" s="7">
        <v>3.3000000000000002E-2</v>
      </c>
      <c r="Q146" s="6"/>
    </row>
    <row r="147" spans="2:17" x14ac:dyDescent="0.3">
      <c r="B147" s="6"/>
      <c r="C147" s="6"/>
      <c r="D147" s="6" t="s">
        <v>293</v>
      </c>
      <c r="E147" s="6"/>
      <c r="F147" s="7">
        <v>9.4E-2</v>
      </c>
      <c r="G147" s="6"/>
      <c r="H147" s="7">
        <v>1.5509999999999999</v>
      </c>
      <c r="I147" s="6"/>
      <c r="J147" s="7">
        <v>0.06</v>
      </c>
      <c r="K147" s="6"/>
      <c r="L147" s="7">
        <v>0.753</v>
      </c>
      <c r="M147" s="6"/>
      <c r="N147" s="7">
        <v>0.44700000000000001</v>
      </c>
      <c r="O147" s="6"/>
      <c r="P147" s="7">
        <v>3.3000000000000002E-2</v>
      </c>
      <c r="Q147" s="6"/>
    </row>
    <row r="148" spans="2:17" x14ac:dyDescent="0.3">
      <c r="B148" s="6" t="s">
        <v>234</v>
      </c>
      <c r="C148" s="6"/>
      <c r="D148" s="6" t="s">
        <v>290</v>
      </c>
      <c r="E148" s="6"/>
      <c r="F148" s="7">
        <v>2.7389999999999999</v>
      </c>
      <c r="G148" s="6"/>
      <c r="H148" s="7">
        <v>88</v>
      </c>
      <c r="I148" s="6"/>
      <c r="J148" s="7">
        <v>3.1E-2</v>
      </c>
      <c r="K148" s="6"/>
      <c r="L148" s="7"/>
      <c r="M148" s="6"/>
      <c r="N148" s="7"/>
      <c r="O148" s="6"/>
      <c r="P148" s="7"/>
      <c r="Q148" s="6"/>
    </row>
    <row r="149" spans="2:17" x14ac:dyDescent="0.3">
      <c r="B149" s="6"/>
      <c r="C149" s="6"/>
      <c r="D149" s="6" t="s">
        <v>293</v>
      </c>
      <c r="E149" s="6"/>
      <c r="F149" s="7">
        <v>2.7389999999999999</v>
      </c>
      <c r="G149" s="6"/>
      <c r="H149" s="7">
        <v>34.113</v>
      </c>
      <c r="I149" s="6"/>
      <c r="J149" s="7">
        <v>0.08</v>
      </c>
      <c r="K149" s="6"/>
      <c r="L149" s="7"/>
      <c r="M149" s="6"/>
      <c r="N149" s="7"/>
      <c r="O149" s="6"/>
      <c r="P149" s="7"/>
      <c r="Q149" s="6"/>
    </row>
    <row r="150" spans="2:17" x14ac:dyDescent="0.3">
      <c r="B150" s="6" t="s">
        <v>235</v>
      </c>
      <c r="C150" s="6"/>
      <c r="D150" s="6" t="s">
        <v>290</v>
      </c>
      <c r="E150" s="6"/>
      <c r="F150" s="7">
        <v>2.4369999999999998</v>
      </c>
      <c r="G150" s="6"/>
      <c r="H150" s="7">
        <v>1</v>
      </c>
      <c r="I150" s="6"/>
      <c r="J150" s="7">
        <v>2.4369999999999998</v>
      </c>
      <c r="K150" s="6"/>
      <c r="L150" s="7">
        <v>11.266999999999999</v>
      </c>
      <c r="M150" s="6"/>
      <c r="N150" s="7">
        <v>3.0000000000000001E-3</v>
      </c>
      <c r="O150" s="6"/>
      <c r="P150" s="7">
        <v>0.33900000000000002</v>
      </c>
      <c r="Q150" s="6"/>
    </row>
    <row r="151" spans="2:17" ht="28.8" x14ac:dyDescent="0.3">
      <c r="B151" s="6" t="s">
        <v>254</v>
      </c>
      <c r="C151" s="6"/>
      <c r="D151" s="6" t="s">
        <v>290</v>
      </c>
      <c r="E151" s="6"/>
      <c r="F151" s="7">
        <v>0.89400000000000002</v>
      </c>
      <c r="G151" s="6"/>
      <c r="H151" s="7">
        <v>1</v>
      </c>
      <c r="I151" s="6"/>
      <c r="J151" s="7">
        <v>0.89400000000000002</v>
      </c>
      <c r="K151" s="6"/>
      <c r="L151" s="7">
        <v>4.1360000000000001</v>
      </c>
      <c r="M151" s="6"/>
      <c r="N151" s="7">
        <v>5.3999999999999999E-2</v>
      </c>
      <c r="O151" s="6"/>
      <c r="P151" s="7">
        <v>0.158</v>
      </c>
      <c r="Q151" s="6"/>
    </row>
    <row r="152" spans="2:17" x14ac:dyDescent="0.3">
      <c r="B152" s="6" t="s">
        <v>234</v>
      </c>
      <c r="C152" s="6"/>
      <c r="D152" s="6" t="s">
        <v>290</v>
      </c>
      <c r="E152" s="6"/>
      <c r="F152" s="7">
        <v>4.758</v>
      </c>
      <c r="G152" s="6"/>
      <c r="H152" s="7">
        <v>22</v>
      </c>
      <c r="I152" s="6"/>
      <c r="J152" s="7">
        <v>0.216</v>
      </c>
      <c r="K152" s="6"/>
      <c r="L152" s="7"/>
      <c r="M152" s="6"/>
      <c r="N152" s="7"/>
      <c r="O152" s="6"/>
      <c r="P152" s="7"/>
      <c r="Q152" s="6"/>
    </row>
    <row r="153" spans="2:17" ht="32.4" x14ac:dyDescent="0.3">
      <c r="B153" s="6" t="s">
        <v>236</v>
      </c>
      <c r="C153" s="6"/>
      <c r="D153" s="6" t="s">
        <v>290</v>
      </c>
      <c r="E153" s="6"/>
      <c r="F153" s="7">
        <v>0.30599999999999999</v>
      </c>
      <c r="G153" s="6" t="s">
        <v>291</v>
      </c>
      <c r="H153" s="7">
        <v>4</v>
      </c>
      <c r="I153" s="6" t="s">
        <v>291</v>
      </c>
      <c r="J153" s="7">
        <v>7.5999999999999998E-2</v>
      </c>
      <c r="K153" s="6" t="s">
        <v>291</v>
      </c>
      <c r="L153" s="7">
        <v>6.3760000000000003</v>
      </c>
      <c r="M153" s="6" t="s">
        <v>291</v>
      </c>
      <c r="N153" s="7" t="s">
        <v>506</v>
      </c>
      <c r="O153" s="6" t="s">
        <v>291</v>
      </c>
      <c r="P153" s="7">
        <v>0.22500000000000001</v>
      </c>
      <c r="Q153" s="6"/>
    </row>
    <row r="154" spans="2:17" x14ac:dyDescent="0.3">
      <c r="B154" s="6"/>
      <c r="C154" s="6"/>
      <c r="D154" s="6" t="s">
        <v>293</v>
      </c>
      <c r="E154" s="6"/>
      <c r="F154" s="7">
        <v>0.30599999999999999</v>
      </c>
      <c r="G154" s="6"/>
      <c r="H154" s="7">
        <v>2.08</v>
      </c>
      <c r="I154" s="6"/>
      <c r="J154" s="7">
        <v>0.14699999999999999</v>
      </c>
      <c r="K154" s="6"/>
      <c r="L154" s="7">
        <v>6.3760000000000003</v>
      </c>
      <c r="M154" s="6"/>
      <c r="N154" s="7">
        <v>3.0000000000000001E-3</v>
      </c>
      <c r="O154" s="6"/>
      <c r="P154" s="7">
        <v>0.22500000000000001</v>
      </c>
      <c r="Q154" s="6"/>
    </row>
    <row r="155" spans="2:17" ht="28.8" x14ac:dyDescent="0.3">
      <c r="B155" s="6" t="s">
        <v>255</v>
      </c>
      <c r="C155" s="6"/>
      <c r="D155" s="6" t="s">
        <v>290</v>
      </c>
      <c r="E155" s="6"/>
      <c r="F155" s="7">
        <v>6.5000000000000002E-2</v>
      </c>
      <c r="G155" s="6" t="s">
        <v>291</v>
      </c>
      <c r="H155" s="7">
        <v>4</v>
      </c>
      <c r="I155" s="6" t="s">
        <v>291</v>
      </c>
      <c r="J155" s="7">
        <v>1.6E-2</v>
      </c>
      <c r="K155" s="6" t="s">
        <v>291</v>
      </c>
      <c r="L155" s="7">
        <v>1.35</v>
      </c>
      <c r="M155" s="6" t="s">
        <v>291</v>
      </c>
      <c r="N155" s="7">
        <v>0.25800000000000001</v>
      </c>
      <c r="O155" s="6" t="s">
        <v>291</v>
      </c>
      <c r="P155" s="7">
        <v>5.8000000000000003E-2</v>
      </c>
      <c r="Q155" s="6"/>
    </row>
    <row r="156" spans="2:17" x14ac:dyDescent="0.3">
      <c r="B156" s="6"/>
      <c r="C156" s="6"/>
      <c r="D156" s="6" t="s">
        <v>293</v>
      </c>
      <c r="E156" s="6"/>
      <c r="F156" s="7">
        <v>6.5000000000000002E-2</v>
      </c>
      <c r="G156" s="6"/>
      <c r="H156" s="7">
        <v>2.08</v>
      </c>
      <c r="I156" s="6"/>
      <c r="J156" s="7">
        <v>3.1E-2</v>
      </c>
      <c r="K156" s="6"/>
      <c r="L156" s="7">
        <v>1.35</v>
      </c>
      <c r="M156" s="6"/>
      <c r="N156" s="7">
        <v>0.27</v>
      </c>
      <c r="O156" s="6"/>
      <c r="P156" s="7">
        <v>5.8000000000000003E-2</v>
      </c>
      <c r="Q156" s="6"/>
    </row>
    <row r="157" spans="2:17" x14ac:dyDescent="0.3">
      <c r="B157" s="6" t="s">
        <v>234</v>
      </c>
      <c r="C157" s="6"/>
      <c r="D157" s="6" t="s">
        <v>290</v>
      </c>
      <c r="E157" s="6"/>
      <c r="F157" s="7">
        <v>1.056</v>
      </c>
      <c r="G157" s="6"/>
      <c r="H157" s="7">
        <v>88</v>
      </c>
      <c r="I157" s="6"/>
      <c r="J157" s="7">
        <v>1.2E-2</v>
      </c>
      <c r="K157" s="6"/>
      <c r="L157" s="7"/>
      <c r="M157" s="6"/>
      <c r="N157" s="7"/>
      <c r="O157" s="6"/>
      <c r="P157" s="7"/>
      <c r="Q157" s="6"/>
    </row>
    <row r="158" spans="2:17" x14ac:dyDescent="0.3">
      <c r="B158" s="6"/>
      <c r="C158" s="6"/>
      <c r="D158" s="6" t="s">
        <v>293</v>
      </c>
      <c r="E158" s="6"/>
      <c r="F158" s="7">
        <v>1.056</v>
      </c>
      <c r="G158" s="6"/>
      <c r="H158" s="7">
        <v>45.767000000000003</v>
      </c>
      <c r="I158" s="6"/>
      <c r="J158" s="7">
        <v>2.3E-2</v>
      </c>
      <c r="K158" s="6"/>
      <c r="L158" s="7"/>
      <c r="M158" s="6"/>
      <c r="N158" s="7"/>
      <c r="O158" s="6"/>
      <c r="P158" s="7"/>
      <c r="Q158" s="6"/>
    </row>
    <row r="159" spans="2:17" ht="15" thickBot="1" x14ac:dyDescent="0.35">
      <c r="B159" s="16"/>
      <c r="C159" s="16"/>
      <c r="D159" s="16"/>
      <c r="E159" s="16"/>
      <c r="F159" s="16"/>
      <c r="G159" s="16"/>
      <c r="H159" s="16"/>
      <c r="I159" s="16"/>
      <c r="J159" s="16"/>
      <c r="K159" s="16"/>
      <c r="L159" s="16"/>
      <c r="M159" s="16"/>
      <c r="N159" s="16"/>
      <c r="O159" s="16"/>
      <c r="P159" s="16"/>
      <c r="Q159" s="16"/>
    </row>
    <row r="160" spans="2:17" ht="14.4" customHeight="1" x14ac:dyDescent="0.3">
      <c r="B160" s="17" t="s">
        <v>296</v>
      </c>
      <c r="C160" s="17"/>
      <c r="D160" s="17"/>
      <c r="E160" s="17"/>
      <c r="F160" s="17"/>
      <c r="G160" s="17"/>
      <c r="H160" s="17"/>
      <c r="I160" s="17"/>
      <c r="J160" s="17"/>
      <c r="K160" s="17"/>
      <c r="L160" s="17"/>
      <c r="M160" s="17"/>
      <c r="N160" s="17"/>
      <c r="O160" s="17"/>
      <c r="P160" s="17"/>
      <c r="Q160" s="17"/>
    </row>
    <row r="161" spans="2:17" ht="14.4" customHeight="1" x14ac:dyDescent="0.3">
      <c r="B161" s="18" t="s">
        <v>237</v>
      </c>
      <c r="C161" s="18"/>
      <c r="D161" s="18"/>
      <c r="E161" s="18"/>
      <c r="F161" s="18"/>
      <c r="G161" s="18"/>
      <c r="H161" s="18"/>
      <c r="I161" s="18"/>
      <c r="J161" s="18"/>
      <c r="K161" s="18"/>
      <c r="L161" s="18"/>
      <c r="M161" s="18"/>
      <c r="N161" s="18"/>
      <c r="O161" s="18"/>
      <c r="P161" s="18"/>
      <c r="Q161" s="18"/>
    </row>
    <row r="162" spans="2:17" ht="14.4" customHeight="1" x14ac:dyDescent="0.3">
      <c r="B162" s="19" t="s">
        <v>297</v>
      </c>
      <c r="C162" s="19"/>
      <c r="D162" s="19"/>
      <c r="E162" s="19"/>
      <c r="F162" s="19"/>
      <c r="G162" s="19"/>
      <c r="H162" s="19"/>
      <c r="I162" s="19"/>
      <c r="J162" s="19"/>
      <c r="K162" s="19"/>
      <c r="L162" s="19"/>
      <c r="M162" s="19"/>
      <c r="N162" s="19"/>
      <c r="O162" s="19"/>
      <c r="P162" s="19"/>
      <c r="Q162" s="19"/>
    </row>
    <row r="164" spans="2:17" ht="15" thickBot="1" x14ac:dyDescent="0.35">
      <c r="B164" s="14" t="s">
        <v>238</v>
      </c>
      <c r="C164" s="14"/>
      <c r="D164" s="14"/>
      <c r="E164" s="14"/>
      <c r="F164" s="14"/>
      <c r="G164" s="14"/>
      <c r="H164" s="14"/>
      <c r="I164" s="14"/>
      <c r="J164" s="14"/>
      <c r="K164" s="14"/>
      <c r="L164" s="14"/>
      <c r="M164" s="14"/>
      <c r="N164" s="14"/>
      <c r="O164" s="14"/>
    </row>
    <row r="165" spans="2:17" ht="15" thickBot="1" x14ac:dyDescent="0.35">
      <c r="B165" s="15" t="s">
        <v>226</v>
      </c>
      <c r="C165" s="15"/>
      <c r="D165" s="15" t="s">
        <v>227</v>
      </c>
      <c r="E165" s="15"/>
      <c r="F165" s="15" t="s">
        <v>228</v>
      </c>
      <c r="G165" s="15"/>
      <c r="H165" s="15" t="s">
        <v>229</v>
      </c>
      <c r="I165" s="15"/>
      <c r="J165" s="15" t="s">
        <v>230</v>
      </c>
      <c r="K165" s="15"/>
      <c r="L165" s="15" t="s">
        <v>231</v>
      </c>
      <c r="M165" s="15"/>
      <c r="N165" s="15" t="s">
        <v>232</v>
      </c>
      <c r="O165" s="15"/>
    </row>
    <row r="166" spans="2:17" x14ac:dyDescent="0.3">
      <c r="B166" s="6" t="s">
        <v>1</v>
      </c>
      <c r="C166" s="6"/>
      <c r="D166" s="7">
        <v>8.2789999999999999</v>
      </c>
      <c r="E166" s="6"/>
      <c r="F166" s="7">
        <v>1</v>
      </c>
      <c r="G166" s="6"/>
      <c r="H166" s="7">
        <v>8.2789999999999999</v>
      </c>
      <c r="I166" s="6"/>
      <c r="J166" s="7">
        <v>4.84</v>
      </c>
      <c r="K166" s="6"/>
      <c r="L166" s="7">
        <v>3.9E-2</v>
      </c>
      <c r="M166" s="6"/>
      <c r="N166" s="7">
        <v>0.18</v>
      </c>
      <c r="O166" s="6"/>
    </row>
    <row r="167" spans="2:17" x14ac:dyDescent="0.3">
      <c r="B167" s="6" t="s">
        <v>234</v>
      </c>
      <c r="C167" s="6"/>
      <c r="D167" s="7">
        <v>37.634999999999998</v>
      </c>
      <c r="E167" s="6"/>
      <c r="F167" s="7">
        <v>22</v>
      </c>
      <c r="G167" s="6"/>
      <c r="H167" s="7">
        <v>1.7110000000000001</v>
      </c>
      <c r="I167" s="6"/>
      <c r="J167" s="7"/>
      <c r="K167" s="6"/>
      <c r="L167" s="7"/>
      <c r="M167" s="6"/>
      <c r="N167" s="7"/>
      <c r="O167" s="6"/>
    </row>
    <row r="168" spans="2:17" ht="15" thickBot="1" x14ac:dyDescent="0.35">
      <c r="B168" s="16"/>
      <c r="C168" s="16"/>
      <c r="D168" s="16"/>
      <c r="E168" s="16"/>
      <c r="F168" s="16"/>
      <c r="G168" s="16"/>
      <c r="H168" s="16"/>
      <c r="I168" s="16"/>
      <c r="J168" s="16"/>
      <c r="K168" s="16"/>
      <c r="L168" s="16"/>
      <c r="M168" s="16"/>
      <c r="N168" s="16"/>
      <c r="O168" s="16"/>
    </row>
    <row r="169" spans="2:17" ht="14.4" customHeight="1" x14ac:dyDescent="0.3">
      <c r="B169" s="17" t="s">
        <v>237</v>
      </c>
      <c r="C169" s="17"/>
      <c r="D169" s="17"/>
      <c r="E169" s="17"/>
      <c r="F169" s="17"/>
      <c r="G169" s="17"/>
      <c r="H169" s="17"/>
      <c r="I169" s="17"/>
      <c r="J169" s="17"/>
      <c r="K169" s="17"/>
      <c r="L169" s="17"/>
      <c r="M169" s="17"/>
      <c r="N169" s="17"/>
      <c r="O169" s="17"/>
    </row>
    <row r="172" spans="2:17" ht="18" x14ac:dyDescent="0.3">
      <c r="B172" s="8" t="s">
        <v>298</v>
      </c>
    </row>
    <row r="174" spans="2:17" ht="15" thickBot="1" x14ac:dyDescent="0.35">
      <c r="B174" s="14" t="s">
        <v>299</v>
      </c>
      <c r="C174" s="14"/>
      <c r="D174" s="14"/>
      <c r="E174" s="14"/>
      <c r="F174" s="14"/>
      <c r="G174" s="14"/>
      <c r="H174" s="14"/>
      <c r="I174" s="14"/>
      <c r="J174" s="14"/>
      <c r="K174" s="14"/>
      <c r="L174" s="14"/>
      <c r="M174" s="14"/>
      <c r="N174" s="14"/>
      <c r="O174" s="14"/>
      <c r="P174" s="14"/>
      <c r="Q174" s="14"/>
    </row>
    <row r="175" spans="2:17" ht="15" thickBot="1" x14ac:dyDescent="0.35">
      <c r="B175" s="15"/>
      <c r="C175" s="15"/>
      <c r="D175" s="15" t="s">
        <v>300</v>
      </c>
      <c r="E175" s="15"/>
      <c r="F175" s="15" t="s">
        <v>301</v>
      </c>
      <c r="G175" s="15"/>
      <c r="H175" s="15" t="s">
        <v>228</v>
      </c>
      <c r="I175" s="15"/>
      <c r="J175" s="15" t="s">
        <v>302</v>
      </c>
      <c r="K175" s="15"/>
      <c r="L175" s="15" t="s">
        <v>303</v>
      </c>
      <c r="M175" s="15"/>
      <c r="N175" s="15" t="s">
        <v>304</v>
      </c>
      <c r="O175" s="15"/>
      <c r="P175" s="15" t="s">
        <v>305</v>
      </c>
      <c r="Q175" s="15"/>
    </row>
    <row r="176" spans="2:17" ht="16.2" x14ac:dyDescent="0.3">
      <c r="B176" s="6" t="s">
        <v>233</v>
      </c>
      <c r="C176" s="6"/>
      <c r="D176" s="7">
        <v>1.7999999999999999E-2</v>
      </c>
      <c r="E176" s="6"/>
      <c r="F176" s="7">
        <v>81.757999999999996</v>
      </c>
      <c r="G176" s="6"/>
      <c r="H176" s="7">
        <v>9</v>
      </c>
      <c r="I176" s="6"/>
      <c r="J176" s="7" t="s">
        <v>507</v>
      </c>
      <c r="K176" s="6"/>
      <c r="L176" s="7">
        <v>0.38800000000000001</v>
      </c>
      <c r="M176" s="6"/>
      <c r="N176" s="7">
        <v>0.41199999999999998</v>
      </c>
      <c r="O176" s="6"/>
      <c r="P176" s="7">
        <v>0.25</v>
      </c>
      <c r="Q176" s="6"/>
    </row>
    <row r="177" spans="2:17" ht="16.2" x14ac:dyDescent="0.3">
      <c r="B177" s="6" t="s">
        <v>236</v>
      </c>
      <c r="C177" s="6"/>
      <c r="D177" s="7">
        <v>8.5000000000000006E-2</v>
      </c>
      <c r="E177" s="6"/>
      <c r="F177" s="7">
        <v>50.283999999999999</v>
      </c>
      <c r="G177" s="6"/>
      <c r="H177" s="7">
        <v>9</v>
      </c>
      <c r="I177" s="6"/>
      <c r="J177" s="7" t="s">
        <v>508</v>
      </c>
      <c r="K177" s="6"/>
      <c r="L177" s="7">
        <v>0.52</v>
      </c>
      <c r="M177" s="6"/>
      <c r="N177" s="7">
        <v>0.57499999999999996</v>
      </c>
      <c r="O177" s="6"/>
      <c r="P177" s="7">
        <v>0.25</v>
      </c>
      <c r="Q177" s="6"/>
    </row>
    <row r="178" spans="2:17" ht="15" thickBot="1" x14ac:dyDescent="0.35">
      <c r="B178" s="16"/>
      <c r="C178" s="16"/>
      <c r="D178" s="16"/>
      <c r="E178" s="16"/>
      <c r="F178" s="16"/>
      <c r="G178" s="16"/>
      <c r="H178" s="16"/>
      <c r="I178" s="16"/>
      <c r="J178" s="16"/>
      <c r="K178" s="16"/>
      <c r="L178" s="16"/>
      <c r="M178" s="16"/>
      <c r="N178" s="16"/>
      <c r="O178" s="16"/>
      <c r="P178" s="16"/>
      <c r="Q178" s="16"/>
    </row>
    <row r="181" spans="2:17" ht="18" x14ac:dyDescent="0.3">
      <c r="B181" s="8" t="s">
        <v>239</v>
      </c>
    </row>
    <row r="183" spans="2:17" ht="15" thickBot="1" x14ac:dyDescent="0.35">
      <c r="B183" s="14" t="s">
        <v>240</v>
      </c>
      <c r="C183" s="14"/>
      <c r="D183" s="14"/>
      <c r="E183" s="14"/>
      <c r="F183" s="14"/>
      <c r="G183" s="14"/>
      <c r="H183" s="14"/>
      <c r="I183" s="14"/>
      <c r="J183" s="14"/>
      <c r="K183" s="14"/>
      <c r="L183" s="14"/>
      <c r="M183" s="14"/>
    </row>
    <row r="184" spans="2:17" ht="15.6" customHeight="1" thickBot="1" x14ac:dyDescent="0.35">
      <c r="B184" s="15"/>
      <c r="C184" s="15"/>
      <c r="D184" s="15"/>
      <c r="E184" s="15"/>
      <c r="F184" s="15" t="s">
        <v>241</v>
      </c>
      <c r="G184" s="15"/>
      <c r="H184" s="15" t="s">
        <v>242</v>
      </c>
      <c r="I184" s="15"/>
      <c r="J184" s="15" t="s">
        <v>243</v>
      </c>
      <c r="K184" s="15"/>
      <c r="L184" s="15" t="s">
        <v>244</v>
      </c>
      <c r="M184" s="15"/>
    </row>
    <row r="185" spans="2:17" x14ac:dyDescent="0.3">
      <c r="B185" s="6" t="s">
        <v>307</v>
      </c>
      <c r="C185" s="6"/>
      <c r="D185" s="6" t="s">
        <v>308</v>
      </c>
      <c r="E185" s="6"/>
      <c r="F185" s="7">
        <v>4.3999999999999997E-2</v>
      </c>
      <c r="G185" s="6"/>
      <c r="H185" s="7">
        <v>4.2999999999999997E-2</v>
      </c>
      <c r="I185" s="6"/>
      <c r="J185" s="7">
        <v>1.026</v>
      </c>
      <c r="K185" s="6"/>
      <c r="L185" s="7">
        <v>1</v>
      </c>
      <c r="M185" s="6"/>
    </row>
    <row r="186" spans="2:17" x14ac:dyDescent="0.3">
      <c r="B186" s="6"/>
      <c r="C186" s="6"/>
      <c r="D186" s="6" t="s">
        <v>310</v>
      </c>
      <c r="E186" s="6"/>
      <c r="F186" s="7">
        <v>-7.0000000000000007E-2</v>
      </c>
      <c r="G186" s="6"/>
      <c r="H186" s="7">
        <v>4.2999999999999997E-2</v>
      </c>
      <c r="I186" s="6"/>
      <c r="J186" s="7">
        <v>-1.625</v>
      </c>
      <c r="K186" s="6"/>
      <c r="L186" s="7">
        <v>1</v>
      </c>
      <c r="M186" s="6"/>
    </row>
    <row r="187" spans="2:17" x14ac:dyDescent="0.3">
      <c r="B187" s="6"/>
      <c r="C187" s="6"/>
      <c r="D187" s="6" t="s">
        <v>312</v>
      </c>
      <c r="E187" s="6"/>
      <c r="F187" s="7">
        <v>-9.8000000000000004E-2</v>
      </c>
      <c r="G187" s="6"/>
      <c r="H187" s="7">
        <v>4.2999999999999997E-2</v>
      </c>
      <c r="I187" s="6"/>
      <c r="J187" s="7">
        <v>-2.2749999999999999</v>
      </c>
      <c r="K187" s="6"/>
      <c r="L187" s="7">
        <v>1</v>
      </c>
      <c r="M187" s="6"/>
    </row>
    <row r="188" spans="2:17" x14ac:dyDescent="0.3">
      <c r="B188" s="6"/>
      <c r="C188" s="6"/>
      <c r="D188" s="6" t="s">
        <v>314</v>
      </c>
      <c r="E188" s="6"/>
      <c r="F188" s="7">
        <v>-0.124</v>
      </c>
      <c r="G188" s="6"/>
      <c r="H188" s="7">
        <v>4.2999999999999997E-2</v>
      </c>
      <c r="I188" s="6"/>
      <c r="J188" s="7">
        <v>-2.891</v>
      </c>
      <c r="K188" s="6"/>
      <c r="L188" s="7">
        <v>0.19900000000000001</v>
      </c>
      <c r="M188" s="6"/>
    </row>
    <row r="189" spans="2:17" x14ac:dyDescent="0.3">
      <c r="B189" s="6"/>
      <c r="C189" s="6"/>
      <c r="D189" s="6" t="s">
        <v>316</v>
      </c>
      <c r="E189" s="6"/>
      <c r="F189" s="7">
        <v>0.11799999999999999</v>
      </c>
      <c r="G189" s="6"/>
      <c r="H189" s="7">
        <v>6.7000000000000004E-2</v>
      </c>
      <c r="I189" s="6"/>
      <c r="J189" s="7">
        <v>1.7569999999999999</v>
      </c>
      <c r="K189" s="6"/>
      <c r="L189" s="7">
        <v>1</v>
      </c>
      <c r="M189" s="6"/>
    </row>
    <row r="190" spans="2:17" x14ac:dyDescent="0.3">
      <c r="B190" s="6"/>
      <c r="C190" s="6"/>
      <c r="D190" s="6" t="s">
        <v>317</v>
      </c>
      <c r="E190" s="6"/>
      <c r="F190" s="7">
        <v>0.16400000000000001</v>
      </c>
      <c r="G190" s="6"/>
      <c r="H190" s="7">
        <v>7.2999999999999995E-2</v>
      </c>
      <c r="I190" s="6"/>
      <c r="J190" s="7">
        <v>2.242</v>
      </c>
      <c r="K190" s="6"/>
      <c r="L190" s="7">
        <v>1</v>
      </c>
      <c r="M190" s="6"/>
    </row>
    <row r="191" spans="2:17" x14ac:dyDescent="0.3">
      <c r="B191" s="6"/>
      <c r="C191" s="6"/>
      <c r="D191" s="6" t="s">
        <v>319</v>
      </c>
      <c r="E191" s="6"/>
      <c r="F191" s="7">
        <v>0.16</v>
      </c>
      <c r="G191" s="6"/>
      <c r="H191" s="7">
        <v>7.2999999999999995E-2</v>
      </c>
      <c r="I191" s="6"/>
      <c r="J191" s="7">
        <v>2.1890000000000001</v>
      </c>
      <c r="K191" s="6"/>
      <c r="L191" s="7">
        <v>1</v>
      </c>
      <c r="M191" s="6"/>
    </row>
    <row r="192" spans="2:17" x14ac:dyDescent="0.3">
      <c r="B192" s="6"/>
      <c r="C192" s="6"/>
      <c r="D192" s="6" t="s">
        <v>321</v>
      </c>
      <c r="E192" s="6"/>
      <c r="F192" s="7">
        <v>0.16300000000000001</v>
      </c>
      <c r="G192" s="6"/>
      <c r="H192" s="7">
        <v>7.2999999999999995E-2</v>
      </c>
      <c r="I192" s="6"/>
      <c r="J192" s="7">
        <v>2.234</v>
      </c>
      <c r="K192" s="6"/>
      <c r="L192" s="7">
        <v>1</v>
      </c>
      <c r="M192" s="6"/>
    </row>
    <row r="193" spans="2:13" x14ac:dyDescent="0.3">
      <c r="B193" s="6"/>
      <c r="C193" s="6"/>
      <c r="D193" s="6" t="s">
        <v>323</v>
      </c>
      <c r="E193" s="6"/>
      <c r="F193" s="7">
        <v>0.16800000000000001</v>
      </c>
      <c r="G193" s="6"/>
      <c r="H193" s="7">
        <v>7.2999999999999995E-2</v>
      </c>
      <c r="I193" s="6"/>
      <c r="J193" s="7">
        <v>2.302</v>
      </c>
      <c r="K193" s="6"/>
      <c r="L193" s="7">
        <v>1</v>
      </c>
      <c r="M193" s="6"/>
    </row>
    <row r="194" spans="2:13" x14ac:dyDescent="0.3">
      <c r="B194" s="6" t="s">
        <v>308</v>
      </c>
      <c r="C194" s="6"/>
      <c r="D194" s="6" t="s">
        <v>310</v>
      </c>
      <c r="E194" s="6"/>
      <c r="F194" s="7">
        <v>-0.114</v>
      </c>
      <c r="G194" s="6"/>
      <c r="H194" s="7">
        <v>4.2999999999999997E-2</v>
      </c>
      <c r="I194" s="6"/>
      <c r="J194" s="7">
        <v>-2.6509999999999998</v>
      </c>
      <c r="K194" s="6"/>
      <c r="L194" s="7">
        <v>0.40100000000000002</v>
      </c>
      <c r="M194" s="6"/>
    </row>
    <row r="195" spans="2:13" x14ac:dyDescent="0.3">
      <c r="B195" s="6"/>
      <c r="C195" s="6"/>
      <c r="D195" s="6" t="s">
        <v>312</v>
      </c>
      <c r="E195" s="6"/>
      <c r="F195" s="7">
        <v>-0.14199999999999999</v>
      </c>
      <c r="G195" s="6"/>
      <c r="H195" s="7">
        <v>4.2999999999999997E-2</v>
      </c>
      <c r="I195" s="6"/>
      <c r="J195" s="7">
        <v>-3.3</v>
      </c>
      <c r="K195" s="6"/>
      <c r="L195" s="7">
        <v>5.5E-2</v>
      </c>
      <c r="M195" s="6"/>
    </row>
    <row r="196" spans="2:13" x14ac:dyDescent="0.3">
      <c r="B196" s="6"/>
      <c r="C196" s="6"/>
      <c r="D196" s="6" t="s">
        <v>314</v>
      </c>
      <c r="E196" s="6"/>
      <c r="F196" s="7">
        <v>-0.16800000000000001</v>
      </c>
      <c r="G196" s="6"/>
      <c r="H196" s="7">
        <v>4.2999999999999997E-2</v>
      </c>
      <c r="I196" s="6"/>
      <c r="J196" s="7">
        <v>-3.9169999999999998</v>
      </c>
      <c r="K196" s="6"/>
      <c r="L196" s="7">
        <v>6.0000000000000001E-3</v>
      </c>
      <c r="M196" s="6"/>
    </row>
    <row r="197" spans="2:13" x14ac:dyDescent="0.3">
      <c r="B197" s="6"/>
      <c r="C197" s="6"/>
      <c r="D197" s="6" t="s">
        <v>316</v>
      </c>
      <c r="E197" s="6"/>
      <c r="F197" s="7">
        <v>7.3999999999999996E-2</v>
      </c>
      <c r="G197" s="6"/>
      <c r="H197" s="7">
        <v>7.2999999999999995E-2</v>
      </c>
      <c r="I197" s="6"/>
      <c r="J197" s="7">
        <v>1.014</v>
      </c>
      <c r="K197" s="6"/>
      <c r="L197" s="7">
        <v>1</v>
      </c>
      <c r="M197" s="6"/>
    </row>
    <row r="198" spans="2:13" x14ac:dyDescent="0.3">
      <c r="B198" s="6"/>
      <c r="C198" s="6"/>
      <c r="D198" s="6" t="s">
        <v>317</v>
      </c>
      <c r="E198" s="6"/>
      <c r="F198" s="7">
        <v>0.12</v>
      </c>
      <c r="G198" s="6"/>
      <c r="H198" s="7">
        <v>6.7000000000000004E-2</v>
      </c>
      <c r="I198" s="6"/>
      <c r="J198" s="7">
        <v>1.7809999999999999</v>
      </c>
      <c r="K198" s="6"/>
      <c r="L198" s="7">
        <v>1</v>
      </c>
      <c r="M198" s="6"/>
    </row>
    <row r="199" spans="2:13" x14ac:dyDescent="0.3">
      <c r="B199" s="6"/>
      <c r="C199" s="6"/>
      <c r="D199" s="6" t="s">
        <v>319</v>
      </c>
      <c r="E199" s="6"/>
      <c r="F199" s="7">
        <v>0.11600000000000001</v>
      </c>
      <c r="G199" s="6"/>
      <c r="H199" s="7">
        <v>7.2999999999999995E-2</v>
      </c>
      <c r="I199" s="6"/>
      <c r="J199" s="7">
        <v>1.5860000000000001</v>
      </c>
      <c r="K199" s="6"/>
      <c r="L199" s="7">
        <v>1</v>
      </c>
      <c r="M199" s="6"/>
    </row>
    <row r="200" spans="2:13" x14ac:dyDescent="0.3">
      <c r="B200" s="6"/>
      <c r="C200" s="6"/>
      <c r="D200" s="6" t="s">
        <v>321</v>
      </c>
      <c r="E200" s="6"/>
      <c r="F200" s="7">
        <v>0.11899999999999999</v>
      </c>
      <c r="G200" s="6"/>
      <c r="H200" s="7">
        <v>7.2999999999999995E-2</v>
      </c>
      <c r="I200" s="6"/>
      <c r="J200" s="7">
        <v>1.631</v>
      </c>
      <c r="K200" s="6"/>
      <c r="L200" s="7">
        <v>1</v>
      </c>
      <c r="M200" s="6"/>
    </row>
    <row r="201" spans="2:13" x14ac:dyDescent="0.3">
      <c r="B201" s="6"/>
      <c r="C201" s="6"/>
      <c r="D201" s="6" t="s">
        <v>323</v>
      </c>
      <c r="E201" s="6"/>
      <c r="F201" s="7">
        <v>0.124</v>
      </c>
      <c r="G201" s="6"/>
      <c r="H201" s="7">
        <v>7.2999999999999995E-2</v>
      </c>
      <c r="I201" s="6"/>
      <c r="J201" s="7">
        <v>1.6990000000000001</v>
      </c>
      <c r="K201" s="6"/>
      <c r="L201" s="7">
        <v>1</v>
      </c>
      <c r="M201" s="6"/>
    </row>
    <row r="202" spans="2:13" x14ac:dyDescent="0.3">
      <c r="B202" s="6" t="s">
        <v>310</v>
      </c>
      <c r="C202" s="6"/>
      <c r="D202" s="6" t="s">
        <v>312</v>
      </c>
      <c r="E202" s="6"/>
      <c r="F202" s="7">
        <v>-2.8000000000000001E-2</v>
      </c>
      <c r="G202" s="6"/>
      <c r="H202" s="7">
        <v>4.2999999999999997E-2</v>
      </c>
      <c r="I202" s="6"/>
      <c r="J202" s="7">
        <v>-0.65</v>
      </c>
      <c r="K202" s="6"/>
      <c r="L202" s="7">
        <v>1</v>
      </c>
      <c r="M202" s="6"/>
    </row>
    <row r="203" spans="2:13" x14ac:dyDescent="0.3">
      <c r="B203" s="6"/>
      <c r="C203" s="6"/>
      <c r="D203" s="6" t="s">
        <v>314</v>
      </c>
      <c r="E203" s="6"/>
      <c r="F203" s="7">
        <v>-5.3999999999999999E-2</v>
      </c>
      <c r="G203" s="6"/>
      <c r="H203" s="7">
        <v>4.2999999999999997E-2</v>
      </c>
      <c r="I203" s="6"/>
      <c r="J203" s="7">
        <v>-1.266</v>
      </c>
      <c r="K203" s="6"/>
      <c r="L203" s="7">
        <v>1</v>
      </c>
      <c r="M203" s="6"/>
    </row>
    <row r="204" spans="2:13" x14ac:dyDescent="0.3">
      <c r="B204" s="6"/>
      <c r="C204" s="6"/>
      <c r="D204" s="6" t="s">
        <v>316</v>
      </c>
      <c r="E204" s="6"/>
      <c r="F204" s="7">
        <v>0.188</v>
      </c>
      <c r="G204" s="6"/>
      <c r="H204" s="7">
        <v>7.2999999999999995E-2</v>
      </c>
      <c r="I204" s="6"/>
      <c r="J204" s="7">
        <v>2.5720000000000001</v>
      </c>
      <c r="K204" s="6"/>
      <c r="L204" s="7">
        <v>0.61</v>
      </c>
      <c r="M204" s="6"/>
    </row>
    <row r="205" spans="2:13" x14ac:dyDescent="0.3">
      <c r="B205" s="6"/>
      <c r="C205" s="6"/>
      <c r="D205" s="6" t="s">
        <v>317</v>
      </c>
      <c r="E205" s="6"/>
      <c r="F205" s="7">
        <v>0.23400000000000001</v>
      </c>
      <c r="G205" s="6"/>
      <c r="H205" s="7">
        <v>7.2999999999999995E-2</v>
      </c>
      <c r="I205" s="6"/>
      <c r="J205" s="7">
        <v>3.1970000000000001</v>
      </c>
      <c r="K205" s="6"/>
      <c r="L205" s="7">
        <v>0.115</v>
      </c>
      <c r="M205" s="6"/>
    </row>
    <row r="206" spans="2:13" x14ac:dyDescent="0.3">
      <c r="B206" s="6"/>
      <c r="C206" s="6"/>
      <c r="D206" s="6" t="s">
        <v>319</v>
      </c>
      <c r="E206" s="6"/>
      <c r="F206" s="7">
        <v>0.23</v>
      </c>
      <c r="G206" s="6"/>
      <c r="H206" s="7">
        <v>6.7000000000000004E-2</v>
      </c>
      <c r="I206" s="6"/>
      <c r="J206" s="7">
        <v>3.4159999999999999</v>
      </c>
      <c r="K206" s="6"/>
      <c r="L206" s="7">
        <v>7.8E-2</v>
      </c>
      <c r="M206" s="6"/>
    </row>
    <row r="207" spans="2:13" x14ac:dyDescent="0.3">
      <c r="B207" s="6"/>
      <c r="C207" s="6"/>
      <c r="D207" s="6" t="s">
        <v>321</v>
      </c>
      <c r="E207" s="6"/>
      <c r="F207" s="7">
        <v>0.23300000000000001</v>
      </c>
      <c r="G207" s="6"/>
      <c r="H207" s="7">
        <v>7.2999999999999995E-2</v>
      </c>
      <c r="I207" s="6"/>
      <c r="J207" s="7">
        <v>3.1890000000000001</v>
      </c>
      <c r="K207" s="6"/>
      <c r="L207" s="7">
        <v>0.11799999999999999</v>
      </c>
      <c r="M207" s="6"/>
    </row>
    <row r="208" spans="2:13" x14ac:dyDescent="0.3">
      <c r="B208" s="6"/>
      <c r="C208" s="6"/>
      <c r="D208" s="6" t="s">
        <v>323</v>
      </c>
      <c r="E208" s="6"/>
      <c r="F208" s="7">
        <v>0.23799999999999999</v>
      </c>
      <c r="G208" s="6"/>
      <c r="H208" s="7">
        <v>7.2999999999999995E-2</v>
      </c>
      <c r="I208" s="6"/>
      <c r="J208" s="7">
        <v>3.2570000000000001</v>
      </c>
      <c r="K208" s="6"/>
      <c r="L208" s="7">
        <v>9.7000000000000003E-2</v>
      </c>
      <c r="M208" s="6"/>
    </row>
    <row r="209" spans="2:13" x14ac:dyDescent="0.3">
      <c r="B209" s="6" t="s">
        <v>312</v>
      </c>
      <c r="C209" s="6"/>
      <c r="D209" s="6" t="s">
        <v>314</v>
      </c>
      <c r="E209" s="6"/>
      <c r="F209" s="7">
        <v>-2.7E-2</v>
      </c>
      <c r="G209" s="6"/>
      <c r="H209" s="7">
        <v>4.2999999999999997E-2</v>
      </c>
      <c r="I209" s="6"/>
      <c r="J209" s="7">
        <v>-0.61699999999999999</v>
      </c>
      <c r="K209" s="6"/>
      <c r="L209" s="7">
        <v>1</v>
      </c>
      <c r="M209" s="6"/>
    </row>
    <row r="210" spans="2:13" x14ac:dyDescent="0.3">
      <c r="B210" s="6"/>
      <c r="C210" s="6"/>
      <c r="D210" s="6" t="s">
        <v>316</v>
      </c>
      <c r="E210" s="6"/>
      <c r="F210" s="7">
        <v>0.216</v>
      </c>
      <c r="G210" s="6"/>
      <c r="H210" s="7">
        <v>7.2999999999999995E-2</v>
      </c>
      <c r="I210" s="6"/>
      <c r="J210" s="7">
        <v>2.9540000000000002</v>
      </c>
      <c r="K210" s="6"/>
      <c r="L210" s="7">
        <v>0.22500000000000001</v>
      </c>
      <c r="M210" s="6"/>
    </row>
    <row r="211" spans="2:13" x14ac:dyDescent="0.3">
      <c r="B211" s="6"/>
      <c r="C211" s="6"/>
      <c r="D211" s="6" t="s">
        <v>317</v>
      </c>
      <c r="E211" s="6"/>
      <c r="F211" s="7">
        <v>0.26200000000000001</v>
      </c>
      <c r="G211" s="6"/>
      <c r="H211" s="7">
        <v>7.2999999999999995E-2</v>
      </c>
      <c r="I211" s="6"/>
      <c r="J211" s="7">
        <v>3.5790000000000002</v>
      </c>
      <c r="K211" s="6"/>
      <c r="L211" s="7">
        <v>3.7999999999999999E-2</v>
      </c>
      <c r="M211" s="6"/>
    </row>
    <row r="212" spans="2:13" x14ac:dyDescent="0.3">
      <c r="B212" s="6"/>
      <c r="C212" s="6"/>
      <c r="D212" s="6" t="s">
        <v>319</v>
      </c>
      <c r="E212" s="6"/>
      <c r="F212" s="7">
        <v>0.25800000000000001</v>
      </c>
      <c r="G212" s="6"/>
      <c r="H212" s="7">
        <v>7.2999999999999995E-2</v>
      </c>
      <c r="I212" s="6"/>
      <c r="J212" s="7">
        <v>3.5259999999999998</v>
      </c>
      <c r="K212" s="6"/>
      <c r="L212" s="7">
        <v>4.4999999999999998E-2</v>
      </c>
      <c r="M212" s="6"/>
    </row>
    <row r="213" spans="2:13" x14ac:dyDescent="0.3">
      <c r="B213" s="6"/>
      <c r="C213" s="6"/>
      <c r="D213" s="6" t="s">
        <v>321</v>
      </c>
      <c r="E213" s="6"/>
      <c r="F213" s="7">
        <v>0.26100000000000001</v>
      </c>
      <c r="G213" s="6"/>
      <c r="H213" s="7">
        <v>6.7000000000000004E-2</v>
      </c>
      <c r="I213" s="6"/>
      <c r="J213" s="7">
        <v>3.88</v>
      </c>
      <c r="K213" s="6"/>
      <c r="L213" s="7">
        <v>2.1999999999999999E-2</v>
      </c>
      <c r="M213" s="6"/>
    </row>
    <row r="214" spans="2:13" x14ac:dyDescent="0.3">
      <c r="B214" s="6"/>
      <c r="C214" s="6"/>
      <c r="D214" s="6" t="s">
        <v>323</v>
      </c>
      <c r="E214" s="6"/>
      <c r="F214" s="7">
        <v>0.26600000000000001</v>
      </c>
      <c r="G214" s="6"/>
      <c r="H214" s="7">
        <v>7.2999999999999995E-2</v>
      </c>
      <c r="I214" s="6"/>
      <c r="J214" s="7">
        <v>3.6379999999999999</v>
      </c>
      <c r="K214" s="6"/>
      <c r="L214" s="7">
        <v>3.2000000000000001E-2</v>
      </c>
      <c r="M214" s="6"/>
    </row>
    <row r="215" spans="2:13" x14ac:dyDescent="0.3">
      <c r="B215" s="6" t="s">
        <v>314</v>
      </c>
      <c r="C215" s="6"/>
      <c r="D215" s="6" t="s">
        <v>316</v>
      </c>
      <c r="E215" s="6"/>
      <c r="F215" s="7">
        <v>0.24299999999999999</v>
      </c>
      <c r="G215" s="6"/>
      <c r="H215" s="7">
        <v>7.2999999999999995E-2</v>
      </c>
      <c r="I215" s="6"/>
      <c r="J215" s="7">
        <v>3.3159999999999998</v>
      </c>
      <c r="K215" s="6"/>
      <c r="L215" s="7">
        <v>8.2000000000000003E-2</v>
      </c>
      <c r="M215" s="6"/>
    </row>
    <row r="216" spans="2:13" x14ac:dyDescent="0.3">
      <c r="B216" s="6"/>
      <c r="C216" s="6"/>
      <c r="D216" s="6" t="s">
        <v>317</v>
      </c>
      <c r="E216" s="6"/>
      <c r="F216" s="7">
        <v>0.28799999999999998</v>
      </c>
      <c r="G216" s="6"/>
      <c r="H216" s="7">
        <v>7.2999999999999995E-2</v>
      </c>
      <c r="I216" s="6"/>
      <c r="J216" s="7">
        <v>3.9409999999999998</v>
      </c>
      <c r="K216" s="6"/>
      <c r="L216" s="7">
        <v>1.2999999999999999E-2</v>
      </c>
      <c r="M216" s="6"/>
    </row>
    <row r="217" spans="2:13" x14ac:dyDescent="0.3">
      <c r="B217" s="6"/>
      <c r="C217" s="6"/>
      <c r="D217" s="6" t="s">
        <v>319</v>
      </c>
      <c r="E217" s="6"/>
      <c r="F217" s="7">
        <v>0.28399999999999997</v>
      </c>
      <c r="G217" s="6"/>
      <c r="H217" s="7">
        <v>7.2999999999999995E-2</v>
      </c>
      <c r="I217" s="6"/>
      <c r="J217" s="7">
        <v>3.8879999999999999</v>
      </c>
      <c r="K217" s="6"/>
      <c r="L217" s="7">
        <v>1.4999999999999999E-2</v>
      </c>
      <c r="M217" s="6"/>
    </row>
    <row r="218" spans="2:13" x14ac:dyDescent="0.3">
      <c r="B218" s="6"/>
      <c r="C218" s="6"/>
      <c r="D218" s="6" t="s">
        <v>321</v>
      </c>
      <c r="E218" s="6"/>
      <c r="F218" s="7">
        <v>0.28799999999999998</v>
      </c>
      <c r="G218" s="6"/>
      <c r="H218" s="7">
        <v>7.2999999999999995E-2</v>
      </c>
      <c r="I218" s="6"/>
      <c r="J218" s="7">
        <v>3.9329999999999998</v>
      </c>
      <c r="K218" s="6"/>
      <c r="L218" s="7">
        <v>1.2999999999999999E-2</v>
      </c>
      <c r="M218" s="6"/>
    </row>
    <row r="219" spans="2:13" x14ac:dyDescent="0.3">
      <c r="B219" s="6"/>
      <c r="C219" s="6"/>
      <c r="D219" s="6" t="s">
        <v>323</v>
      </c>
      <c r="E219" s="6"/>
      <c r="F219" s="7">
        <v>0.29299999999999998</v>
      </c>
      <c r="G219" s="6"/>
      <c r="H219" s="7">
        <v>6.7000000000000004E-2</v>
      </c>
      <c r="I219" s="6"/>
      <c r="J219" s="7">
        <v>4.3479999999999999</v>
      </c>
      <c r="K219" s="6"/>
      <c r="L219" s="7">
        <v>6.0000000000000001E-3</v>
      </c>
      <c r="M219" s="6"/>
    </row>
    <row r="220" spans="2:13" x14ac:dyDescent="0.3">
      <c r="B220" s="6" t="s">
        <v>316</v>
      </c>
      <c r="C220" s="6"/>
      <c r="D220" s="6" t="s">
        <v>317</v>
      </c>
      <c r="E220" s="6"/>
      <c r="F220" s="7">
        <v>4.5999999999999999E-2</v>
      </c>
      <c r="G220" s="6"/>
      <c r="H220" s="7">
        <v>4.2999999999999997E-2</v>
      </c>
      <c r="I220" s="6"/>
      <c r="J220" s="7">
        <v>1.0640000000000001</v>
      </c>
      <c r="K220" s="6"/>
      <c r="L220" s="7">
        <v>1</v>
      </c>
      <c r="M220" s="6"/>
    </row>
    <row r="221" spans="2:13" x14ac:dyDescent="0.3">
      <c r="B221" s="6"/>
      <c r="C221" s="6"/>
      <c r="D221" s="6" t="s">
        <v>319</v>
      </c>
      <c r="E221" s="6"/>
      <c r="F221" s="7">
        <v>4.2000000000000003E-2</v>
      </c>
      <c r="G221" s="6"/>
      <c r="H221" s="7">
        <v>4.2999999999999997E-2</v>
      </c>
      <c r="I221" s="6"/>
      <c r="J221" s="7">
        <v>0.97299999999999998</v>
      </c>
      <c r="K221" s="6"/>
      <c r="L221" s="7">
        <v>1</v>
      </c>
      <c r="M221" s="6"/>
    </row>
    <row r="222" spans="2:13" x14ac:dyDescent="0.3">
      <c r="B222" s="6"/>
      <c r="C222" s="6"/>
      <c r="D222" s="6" t="s">
        <v>321</v>
      </c>
      <c r="E222" s="6"/>
      <c r="F222" s="7">
        <v>4.4999999999999998E-2</v>
      </c>
      <c r="G222" s="6"/>
      <c r="H222" s="7">
        <v>4.2999999999999997E-2</v>
      </c>
      <c r="I222" s="6"/>
      <c r="J222" s="7">
        <v>1.05</v>
      </c>
      <c r="K222" s="6"/>
      <c r="L222" s="7">
        <v>1</v>
      </c>
      <c r="M222" s="6"/>
    </row>
    <row r="223" spans="2:13" x14ac:dyDescent="0.3">
      <c r="B223" s="6"/>
      <c r="C223" s="6"/>
      <c r="D223" s="6" t="s">
        <v>323</v>
      </c>
      <c r="E223" s="6"/>
      <c r="F223" s="7">
        <v>0.05</v>
      </c>
      <c r="G223" s="6"/>
      <c r="H223" s="7">
        <v>4.2999999999999997E-2</v>
      </c>
      <c r="I223" s="6"/>
      <c r="J223" s="7">
        <v>1.165</v>
      </c>
      <c r="K223" s="6"/>
      <c r="L223" s="7">
        <v>1</v>
      </c>
      <c r="M223" s="6"/>
    </row>
    <row r="224" spans="2:13" x14ac:dyDescent="0.3">
      <c r="B224" s="6" t="s">
        <v>317</v>
      </c>
      <c r="C224" s="6"/>
      <c r="D224" s="6" t="s">
        <v>319</v>
      </c>
      <c r="E224" s="6"/>
      <c r="F224" s="7">
        <v>-4.0000000000000001E-3</v>
      </c>
      <c r="G224" s="6"/>
      <c r="H224" s="7">
        <v>4.2999999999999997E-2</v>
      </c>
      <c r="I224" s="6"/>
      <c r="J224" s="7">
        <v>-9.0999999999999998E-2</v>
      </c>
      <c r="K224" s="6"/>
      <c r="L224" s="7">
        <v>1</v>
      </c>
      <c r="M224" s="6"/>
    </row>
    <row r="225" spans="2:13" x14ac:dyDescent="0.3">
      <c r="B225" s="6"/>
      <c r="C225" s="6"/>
      <c r="D225" s="6" t="s">
        <v>321</v>
      </c>
      <c r="E225" s="6"/>
      <c r="F225" s="7">
        <f>-5.893*10-4</f>
        <v>-62.93</v>
      </c>
      <c r="G225" s="6"/>
      <c r="H225" s="7">
        <v>4.2999999999999997E-2</v>
      </c>
      <c r="I225" s="6"/>
      <c r="J225" s="7">
        <v>-1.4E-2</v>
      </c>
      <c r="K225" s="6"/>
      <c r="L225" s="7">
        <v>1</v>
      </c>
      <c r="M225" s="6"/>
    </row>
    <row r="226" spans="2:13" x14ac:dyDescent="0.3">
      <c r="B226" s="6"/>
      <c r="C226" s="6"/>
      <c r="D226" s="6" t="s">
        <v>323</v>
      </c>
      <c r="E226" s="6"/>
      <c r="F226" s="7">
        <v>4.0000000000000001E-3</v>
      </c>
      <c r="G226" s="6"/>
      <c r="H226" s="7">
        <v>4.2999999999999997E-2</v>
      </c>
      <c r="I226" s="6"/>
      <c r="J226" s="7">
        <v>0.10100000000000001</v>
      </c>
      <c r="K226" s="6"/>
      <c r="L226" s="7">
        <v>1</v>
      </c>
      <c r="M226" s="6"/>
    </row>
    <row r="227" spans="2:13" x14ac:dyDescent="0.3">
      <c r="B227" s="6" t="s">
        <v>319</v>
      </c>
      <c r="C227" s="6"/>
      <c r="D227" s="6" t="s">
        <v>321</v>
      </c>
      <c r="E227" s="6"/>
      <c r="F227" s="7">
        <v>3.0000000000000001E-3</v>
      </c>
      <c r="G227" s="6"/>
      <c r="H227" s="7">
        <v>4.2999999999999997E-2</v>
      </c>
      <c r="I227" s="6"/>
      <c r="J227" s="7">
        <v>7.6999999999999999E-2</v>
      </c>
      <c r="K227" s="6"/>
      <c r="L227" s="7">
        <v>1</v>
      </c>
      <c r="M227" s="6"/>
    </row>
    <row r="228" spans="2:13" x14ac:dyDescent="0.3">
      <c r="B228" s="6"/>
      <c r="C228" s="6"/>
      <c r="D228" s="6" t="s">
        <v>323</v>
      </c>
      <c r="E228" s="6"/>
      <c r="F228" s="7">
        <v>8.0000000000000002E-3</v>
      </c>
      <c r="G228" s="6"/>
      <c r="H228" s="7">
        <v>4.2999999999999997E-2</v>
      </c>
      <c r="I228" s="6"/>
      <c r="J228" s="7">
        <v>0.192</v>
      </c>
      <c r="K228" s="6"/>
      <c r="L228" s="7">
        <v>1</v>
      </c>
      <c r="M228" s="6"/>
    </row>
    <row r="229" spans="2:13" x14ac:dyDescent="0.3">
      <c r="B229" s="6" t="s">
        <v>321</v>
      </c>
      <c r="C229" s="6"/>
      <c r="D229" s="6" t="s">
        <v>323</v>
      </c>
      <c r="E229" s="6"/>
      <c r="F229" s="7">
        <v>5.0000000000000001E-3</v>
      </c>
      <c r="G229" s="6"/>
      <c r="H229" s="7">
        <v>4.2999999999999997E-2</v>
      </c>
      <c r="I229" s="6"/>
      <c r="J229" s="7">
        <v>0.115</v>
      </c>
      <c r="K229" s="6"/>
      <c r="L229" s="7">
        <v>1</v>
      </c>
      <c r="M229" s="6"/>
    </row>
    <row r="230" spans="2:13" ht="15" thickBot="1" x14ac:dyDescent="0.35">
      <c r="B230" s="16"/>
      <c r="C230" s="16"/>
      <c r="D230" s="16"/>
      <c r="E230" s="16"/>
      <c r="F230" s="16"/>
      <c r="G230" s="16"/>
      <c r="H230" s="16"/>
      <c r="I230" s="16"/>
      <c r="J230" s="16"/>
      <c r="K230" s="16"/>
      <c r="L230" s="16"/>
      <c r="M230" s="16"/>
    </row>
    <row r="231" spans="2:13" ht="14.4" customHeight="1" x14ac:dyDescent="0.3">
      <c r="B231" s="17" t="s">
        <v>330</v>
      </c>
      <c r="C231" s="17"/>
      <c r="D231" s="17"/>
      <c r="E231" s="17"/>
      <c r="F231" s="17"/>
      <c r="G231" s="17"/>
      <c r="H231" s="17"/>
      <c r="I231" s="17"/>
      <c r="J231" s="17"/>
      <c r="K231" s="17"/>
      <c r="L231" s="17"/>
      <c r="M231" s="17"/>
    </row>
    <row r="232" spans="2:13" ht="14.4" customHeight="1" x14ac:dyDescent="0.3">
      <c r="B232" s="18" t="s">
        <v>287</v>
      </c>
      <c r="C232" s="18"/>
      <c r="D232" s="18"/>
      <c r="E232" s="18"/>
      <c r="F232" s="18"/>
      <c r="G232" s="18"/>
      <c r="H232" s="18"/>
      <c r="I232" s="18"/>
      <c r="J232" s="18"/>
      <c r="K232" s="18"/>
      <c r="L232" s="18"/>
      <c r="M232" s="18"/>
    </row>
    <row r="234" spans="2:13" ht="15" thickBot="1" x14ac:dyDescent="0.35">
      <c r="B234" s="14" t="s">
        <v>509</v>
      </c>
      <c r="C234" s="14"/>
      <c r="D234" s="14"/>
      <c r="E234" s="14"/>
      <c r="F234" s="14"/>
      <c r="G234" s="14"/>
      <c r="H234" s="14"/>
      <c r="I234" s="14"/>
      <c r="J234" s="14"/>
      <c r="K234" s="14"/>
      <c r="L234" s="14"/>
      <c r="M234" s="14"/>
    </row>
    <row r="235" spans="2:13" ht="15.6" customHeight="1" thickBot="1" x14ac:dyDescent="0.35">
      <c r="B235" s="15"/>
      <c r="C235" s="15"/>
      <c r="D235" s="15"/>
      <c r="E235" s="15"/>
      <c r="F235" s="15" t="s">
        <v>241</v>
      </c>
      <c r="G235" s="15"/>
      <c r="H235" s="15" t="s">
        <v>242</v>
      </c>
      <c r="I235" s="15"/>
      <c r="J235" s="15" t="s">
        <v>243</v>
      </c>
      <c r="K235" s="15"/>
      <c r="L235" s="15" t="s">
        <v>244</v>
      </c>
      <c r="M235" s="15"/>
    </row>
    <row r="236" spans="2:13" x14ac:dyDescent="0.3">
      <c r="B236" s="6" t="s">
        <v>510</v>
      </c>
      <c r="C236" s="6"/>
      <c r="D236" s="6" t="s">
        <v>511</v>
      </c>
      <c r="E236" s="6"/>
      <c r="F236" s="7">
        <v>-0.377</v>
      </c>
      <c r="G236" s="6"/>
      <c r="H236" s="7">
        <v>0.17100000000000001</v>
      </c>
      <c r="I236" s="6"/>
      <c r="J236" s="7">
        <v>-2.2000000000000002</v>
      </c>
      <c r="K236" s="6"/>
      <c r="L236" s="7">
        <v>3.9E-2</v>
      </c>
      <c r="M236" s="6"/>
    </row>
    <row r="237" spans="2:13" ht="15" thickBot="1" x14ac:dyDescent="0.35">
      <c r="B237" s="16"/>
      <c r="C237" s="16"/>
      <c r="D237" s="16"/>
      <c r="E237" s="16"/>
      <c r="F237" s="16"/>
      <c r="G237" s="16"/>
      <c r="H237" s="16"/>
      <c r="I237" s="16"/>
      <c r="J237" s="16"/>
      <c r="K237" s="16"/>
      <c r="L237" s="16"/>
      <c r="M237" s="16"/>
    </row>
    <row r="238" spans="2:13" ht="14.4" customHeight="1" x14ac:dyDescent="0.3">
      <c r="B238" s="17" t="s">
        <v>512</v>
      </c>
      <c r="C238" s="17"/>
      <c r="D238" s="17"/>
      <c r="E238" s="17"/>
      <c r="F238" s="17"/>
      <c r="G238" s="17"/>
      <c r="H238" s="17"/>
      <c r="I238" s="17"/>
      <c r="J238" s="17"/>
      <c r="K238" s="17"/>
      <c r="L238" s="17"/>
      <c r="M238" s="17"/>
    </row>
  </sheetData>
  <mergeCells count="93">
    <mergeCell ref="B237:M237"/>
    <mergeCell ref="B238:M238"/>
    <mergeCell ref="B230:M230"/>
    <mergeCell ref="B231:M231"/>
    <mergeCell ref="B232:M232"/>
    <mergeCell ref="B234:M234"/>
    <mergeCell ref="B235:C235"/>
    <mergeCell ref="D235:E235"/>
    <mergeCell ref="F235:G235"/>
    <mergeCell ref="H235:I235"/>
    <mergeCell ref="J235:K235"/>
    <mergeCell ref="L235:M235"/>
    <mergeCell ref="N175:O175"/>
    <mergeCell ref="P175:Q175"/>
    <mergeCell ref="B178:Q178"/>
    <mergeCell ref="B183:M183"/>
    <mergeCell ref="B184:C184"/>
    <mergeCell ref="D184:E184"/>
    <mergeCell ref="F184:G184"/>
    <mergeCell ref="H184:I184"/>
    <mergeCell ref="J184:K184"/>
    <mergeCell ref="L184:M184"/>
    <mergeCell ref="N165:O165"/>
    <mergeCell ref="B168:O168"/>
    <mergeCell ref="B169:O169"/>
    <mergeCell ref="B174:Q174"/>
    <mergeCell ref="B175:C175"/>
    <mergeCell ref="D175:E175"/>
    <mergeCell ref="F175:G175"/>
    <mergeCell ref="H175:I175"/>
    <mergeCell ref="J175:K175"/>
    <mergeCell ref="L175:M175"/>
    <mergeCell ref="B165:C165"/>
    <mergeCell ref="D165:E165"/>
    <mergeCell ref="F165:G165"/>
    <mergeCell ref="H165:I165"/>
    <mergeCell ref="J165:K165"/>
    <mergeCell ref="L165:M165"/>
    <mergeCell ref="B164:O164"/>
    <mergeCell ref="B135:M135"/>
    <mergeCell ref="B136:M136"/>
    <mergeCell ref="B142:Q142"/>
    <mergeCell ref="B143:C143"/>
    <mergeCell ref="D143:E143"/>
    <mergeCell ref="F143:G143"/>
    <mergeCell ref="H143:I143"/>
    <mergeCell ref="J143:K143"/>
    <mergeCell ref="L143:M143"/>
    <mergeCell ref="N143:O143"/>
    <mergeCell ref="P143:Q143"/>
    <mergeCell ref="B159:Q159"/>
    <mergeCell ref="B160:Q160"/>
    <mergeCell ref="B161:Q161"/>
    <mergeCell ref="B162:Q162"/>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A897AD9C-6F59-4EDF-8C0D-3B9E1999F154}"/>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0E3E-812D-4A80-8904-653FE7E9CDEB}">
  <dimension ref="A1:AM232"/>
  <sheetViews>
    <sheetView zoomScaleNormal="100" workbookViewId="0">
      <pane xSplit="1" topLeftCell="B1" activePane="topRight" state="frozen"/>
      <selection pane="topRight" activeCell="A5" sqref="A5"/>
    </sheetView>
  </sheetViews>
  <sheetFormatPr defaultRowHeight="14.4" x14ac:dyDescent="0.3"/>
  <cols>
    <col min="1" max="1" width="20.2187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607</v>
      </c>
      <c r="B1" t="str">
        <f>'Full Data Set'!EF1</f>
        <v>VL TH Entire Duration Base BFR</v>
      </c>
      <c r="C1" t="str">
        <f>'Full Data Set'!EG1</f>
        <v>VL TH Entire Duration Set1 BFR</v>
      </c>
      <c r="D1" t="str">
        <f>'Full Data Set'!EH1</f>
        <v>VL TH Entire Duration Set2 BFR</v>
      </c>
      <c r="E1" t="str">
        <f>'Full Data Set'!EI1</f>
        <v>VL TH Entire Duration Set3 BFR</v>
      </c>
      <c r="F1" t="str">
        <f>'Full Data Set'!EJ1</f>
        <v>VL TH Entire Duration Set4 BFR</v>
      </c>
      <c r="G1" t="str">
        <f>'Full Data Set'!GB1</f>
        <v>VL TH Entire Duration Base TRE</v>
      </c>
      <c r="H1" t="str">
        <f>'Full Data Set'!GC1</f>
        <v>VL TH Entire Duration Set1 TRE</v>
      </c>
      <c r="I1" t="str">
        <f>'Full Data Set'!GD1</f>
        <v>VL TH Entire Duration Set2 TRE</v>
      </c>
      <c r="J1" t="str">
        <f>'Full Data Set'!GE1</f>
        <v>VL TH Entire Duration Set3 TRE</v>
      </c>
      <c r="K1" t="str">
        <f>'Full Data Set'!GF1</f>
        <v>VL TH Entire Duration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Set'!EF2</f>
        <v>12.758387096774191</v>
      </c>
      <c r="C2">
        <f>'Full Data Set'!EG2</f>
        <v>12.897441860465122</v>
      </c>
      <c r="D2">
        <f>'Full Data Set'!EH2</f>
        <v>12.856842105263157</v>
      </c>
      <c r="E2">
        <f>'Full Data Set'!EI2</f>
        <v>12.797777777777776</v>
      </c>
      <c r="F2">
        <f>'Full Data Set'!EJ2</f>
        <v>12.707727272727272</v>
      </c>
      <c r="G2">
        <f>'Full Data Set'!GB2</f>
        <v>12.356774193548388</v>
      </c>
      <c r="H2">
        <f>'Full Data Set'!GC2</f>
        <v>12.465000000000002</v>
      </c>
      <c r="I2">
        <f>'Full Data Set'!GD2</f>
        <v>12.404166666666667</v>
      </c>
      <c r="J2">
        <f>'Full Data Set'!GE2</f>
        <v>12.428750000000001</v>
      </c>
      <c r="K2">
        <f>'Full Data Set'!GF2</f>
        <v>12.391666666666666</v>
      </c>
      <c r="M2">
        <v>1</v>
      </c>
      <c r="O2">
        <f>'Graph x axis'!G2</f>
        <v>10</v>
      </c>
      <c r="P2">
        <f>'Graph x axis'!H2</f>
        <v>-1.5</v>
      </c>
      <c r="R2" t="str">
        <f>O1</f>
        <v>Base</v>
      </c>
      <c r="S2">
        <f>O2+P2</f>
        <v>8.5</v>
      </c>
      <c r="T2">
        <f>AVERAGE(G2:G26)</f>
        <v>12.078554838709676</v>
      </c>
      <c r="U2">
        <f>_xlfn.STDEV.S(G2:G26)</f>
        <v>0.38649427933281211</v>
      </c>
      <c r="V2">
        <f>O2+P4</f>
        <v>11.5</v>
      </c>
      <c r="W2">
        <f>AVERAGE(B2:B26)</f>
        <v>12.164759856630827</v>
      </c>
      <c r="X2">
        <f>_xlfn.STDEV.S(B2:B26)</f>
        <v>0.35222727738278731</v>
      </c>
      <c r="Z2">
        <f>'Graph x axis'!E2</f>
        <v>-0.5</v>
      </c>
      <c r="AB2">
        <f>O2+Z$2+P$2</f>
        <v>8</v>
      </c>
      <c r="AC2">
        <f>AVERAGE(G2:G15)</f>
        <v>12.248018433179725</v>
      </c>
      <c r="AD2">
        <f>_xlfn.STDEV.S(G2:G15)</f>
        <v>0.42758330779620657</v>
      </c>
      <c r="AE2">
        <f>O2+Z4+P2</f>
        <v>9</v>
      </c>
      <c r="AF2">
        <f>AVERAGE(G16:G26)</f>
        <v>11.862873900293254</v>
      </c>
      <c r="AG2">
        <f>_xlfn.STDEV.S(G16:G26)</f>
        <v>0.1716271795265738</v>
      </c>
      <c r="AH2">
        <f>O2+Z2+P4</f>
        <v>11</v>
      </c>
      <c r="AI2">
        <f>AVERAGE(B2:B15)</f>
        <v>12.245529953917051</v>
      </c>
      <c r="AJ2">
        <f>_xlfn.STDEV.S(B2:B15)</f>
        <v>0.42840213539671967</v>
      </c>
      <c r="AK2">
        <f>O2+Z4+P4</f>
        <v>12</v>
      </c>
      <c r="AL2">
        <f>AVERAGE(B16:B26)</f>
        <v>12.061961550993811</v>
      </c>
      <c r="AM2">
        <f>_xlfn.STDEV.S(B16:B26)</f>
        <v>0.1959827861672187</v>
      </c>
    </row>
    <row r="3" spans="1:39" x14ac:dyDescent="0.3">
      <c r="B3">
        <f>'Full Data Set'!EF3</f>
        <v>11.897419354838709</v>
      </c>
      <c r="C3">
        <f>'Full Data Set'!EG3</f>
        <v>11.957619047619048</v>
      </c>
      <c r="D3">
        <f>'Full Data Set'!EH3</f>
        <v>12.0364</v>
      </c>
      <c r="E3">
        <f>'Full Data Set'!EI3</f>
        <v>11.961851851851852</v>
      </c>
      <c r="F3">
        <f>'Full Data Set'!EJ3</f>
        <v>11.977666666666664</v>
      </c>
      <c r="G3">
        <f>'Full Data Set'!GB3</f>
        <v>12.006451612903225</v>
      </c>
      <c r="H3">
        <f>'Full Data Set'!GC3</f>
        <v>11.952222222222225</v>
      </c>
      <c r="I3">
        <f>'Full Data Set'!GD3</f>
        <v>11.991052631578947</v>
      </c>
      <c r="J3">
        <f>'Full Data Set'!GE3</f>
        <v>12.023500000000002</v>
      </c>
      <c r="K3">
        <f>'Full Data Set'!GF3</f>
        <v>12.099</v>
      </c>
      <c r="M3">
        <v>1</v>
      </c>
      <c r="O3" t="str">
        <f>'Graph x axis'!G3</f>
        <v>Set 1</v>
      </c>
      <c r="P3" t="str">
        <f>'Graph x axis'!H3</f>
        <v>BFR</v>
      </c>
      <c r="R3" t="str">
        <f>O3</f>
        <v>Set 1</v>
      </c>
      <c r="S3">
        <f>O4+P2</f>
        <v>28.5</v>
      </c>
      <c r="T3">
        <f>AVERAGE(H2:H26)</f>
        <v>12.066657053495181</v>
      </c>
      <c r="U3">
        <f>_xlfn.STDEV.S(H2:H26)</f>
        <v>0.47473724338291118</v>
      </c>
      <c r="V3">
        <f>O4+P4</f>
        <v>31.5</v>
      </c>
      <c r="W3">
        <f>AVERAGE(C2:C26)</f>
        <v>12.16894626131748</v>
      </c>
      <c r="X3">
        <f>_xlfn.STDEV.S(C2:C26)</f>
        <v>0.48481483481073245</v>
      </c>
      <c r="Z3" t="str">
        <f>'Graph x axis'!E3</f>
        <v>Women</v>
      </c>
      <c r="AB3">
        <f>O4+Z2+P2</f>
        <v>28</v>
      </c>
      <c r="AC3">
        <f>AVERAGE(H2:H15)</f>
        <v>12.24573053262527</v>
      </c>
      <c r="AD3">
        <f>_xlfn.STDEV.S(H2:H15)</f>
        <v>0.53306835947119446</v>
      </c>
      <c r="AE3">
        <f>O4+Z4+P2</f>
        <v>29</v>
      </c>
      <c r="AF3">
        <f>AVERAGE(H16:H26)</f>
        <v>11.838745352784157</v>
      </c>
      <c r="AG3">
        <f>_xlfn.STDEV.S(H16:H26)</f>
        <v>0.26354940529146209</v>
      </c>
      <c r="AH3">
        <f>O4+Z2+P4</f>
        <v>31</v>
      </c>
      <c r="AI3">
        <f>AVERAGE(C2:C15)</f>
        <v>12.309953341413109</v>
      </c>
      <c r="AJ3">
        <f>_xlfn.STDEV.S(C2:C15)</f>
        <v>0.49611988251338418</v>
      </c>
      <c r="AK3">
        <f>O4+Z4+P4</f>
        <v>32</v>
      </c>
      <c r="AL3">
        <f>AVERAGE(C16:C26)</f>
        <v>11.9715363491836</v>
      </c>
      <c r="AM3">
        <f>_xlfn.STDEV.S(C16:C26)</f>
        <v>0.41341691016269011</v>
      </c>
    </row>
    <row r="4" spans="1:39" x14ac:dyDescent="0.3">
      <c r="A4" t="s">
        <v>593</v>
      </c>
      <c r="B4">
        <f>'Full Data Set'!EF4</f>
        <v>11.686774193548388</v>
      </c>
      <c r="C4">
        <f>'Full Data Set'!EG4</f>
        <v>11.692340425531917</v>
      </c>
      <c r="D4">
        <f>'Full Data Set'!EH4</f>
        <v>11.995714285714291</v>
      </c>
      <c r="E4">
        <f>'Full Data Set'!EI4</f>
        <v>12.127391304347825</v>
      </c>
      <c r="F4">
        <f>'Full Data Set'!EJ4</f>
        <v>12.237916666666671</v>
      </c>
      <c r="G4">
        <f>'Full Data Set'!GB4</f>
        <v>11.636451612903222</v>
      </c>
      <c r="H4">
        <f>'Full Data Set'!GC4</f>
        <v>11.581666666666663</v>
      </c>
      <c r="I4">
        <f>'Full Data Set'!GD4</f>
        <v>11.615294117647055</v>
      </c>
      <c r="J4">
        <f>'Full Data Set'!GE4</f>
        <v>11.629999999999997</v>
      </c>
      <c r="K4">
        <f>'Full Data Set'!GF4</f>
        <v>11.784444444444441</v>
      </c>
      <c r="M4">
        <v>1</v>
      </c>
      <c r="O4">
        <f>'Graph x axis'!G4</f>
        <v>30</v>
      </c>
      <c r="P4">
        <f>'Graph x axis'!H4</f>
        <v>1.5</v>
      </c>
      <c r="R4" t="str">
        <f>O5</f>
        <v>Set 2</v>
      </c>
      <c r="S4">
        <f>O6+P2</f>
        <v>48.5</v>
      </c>
      <c r="T4">
        <f>AVERAGE(I2:I26)</f>
        <v>12.081906794370061</v>
      </c>
      <c r="U4">
        <f>_xlfn.STDEV.S(I2:I26)</f>
        <v>0.46605634602337431</v>
      </c>
      <c r="V4">
        <f>O6+P4</f>
        <v>51.5</v>
      </c>
      <c r="W4">
        <f>AVERAGE(D2:D26)</f>
        <v>12.306729142413355</v>
      </c>
      <c r="X4">
        <f>_xlfn.STDEV.S(D2:D26)</f>
        <v>0.4654920813142665</v>
      </c>
      <c r="Z4">
        <f>'Graph x axis'!E4</f>
        <v>0.5</v>
      </c>
      <c r="AB4">
        <f>O6+Z2+P2</f>
        <v>48</v>
      </c>
      <c r="AC4">
        <f>AVERAGE(I2:I15)</f>
        <v>12.273364737122918</v>
      </c>
      <c r="AD4">
        <f>_xlfn.STDEV.S(I2:I15)</f>
        <v>0.51216593529768606</v>
      </c>
      <c r="AE4">
        <f>O6+Z4+P2</f>
        <v>49</v>
      </c>
      <c r="AF4">
        <f>AVERAGE(I16:I26)</f>
        <v>11.83823304904824</v>
      </c>
      <c r="AG4">
        <f>_xlfn.STDEV.S(I16:I26)</f>
        <v>0.25230760707145433</v>
      </c>
      <c r="AH4">
        <f>O6+Z2+P4</f>
        <v>51</v>
      </c>
      <c r="AI4">
        <f>AVERAGE(D2:D15)</f>
        <v>12.422419314615036</v>
      </c>
      <c r="AJ4">
        <f>_xlfn.STDEV.S(D2:D15)</f>
        <v>0.44063128745008751</v>
      </c>
      <c r="AK4">
        <f>O6+Z4+P4</f>
        <v>52</v>
      </c>
      <c r="AL4">
        <f>AVERAGE(D16:D26)</f>
        <v>12.159487105065766</v>
      </c>
      <c r="AM4">
        <f>_xlfn.STDEV.S(D16:D26)</f>
        <v>0.47439440771895747</v>
      </c>
    </row>
    <row r="5" spans="1:39" x14ac:dyDescent="0.3">
      <c r="A5" s="10" t="s">
        <v>594</v>
      </c>
      <c r="B5">
        <f>'Full Data Set'!EF5</f>
        <v>12.067419354838707</v>
      </c>
      <c r="C5">
        <f>'Full Data Set'!EG5</f>
        <v>12.169545454545458</v>
      </c>
      <c r="D5">
        <f>'Full Data Set'!EH5</f>
        <v>12.492777777777775</v>
      </c>
      <c r="E5">
        <f>'Full Data Set'!EI5</f>
        <v>12.557199999999998</v>
      </c>
      <c r="F5">
        <f>'Full Data Set'!EJ5</f>
        <v>12.552692307692306</v>
      </c>
      <c r="G5">
        <f>'Full Data Set'!GB5</f>
        <v>12.753870967741936</v>
      </c>
      <c r="H5">
        <f>'Full Data Set'!GC5</f>
        <v>12.777333333333331</v>
      </c>
      <c r="I5">
        <f>'Full Data Set'!GD5</f>
        <v>12.816470588235291</v>
      </c>
      <c r="J5">
        <f>'Full Data Set'!GE5</f>
        <v>12.8825</v>
      </c>
      <c r="K5">
        <f>'Full Data Set'!GF5</f>
        <v>12.233571428571432</v>
      </c>
      <c r="M5">
        <v>1</v>
      </c>
      <c r="O5" t="str">
        <f>'Graph x axis'!G5</f>
        <v>Set 2</v>
      </c>
      <c r="R5" t="str">
        <f>O7</f>
        <v>Set 3</v>
      </c>
      <c r="S5">
        <f>O8+P2</f>
        <v>68.5</v>
      </c>
      <c r="T5">
        <f>AVERAGE(J2:J26)</f>
        <v>12.080622250561314</v>
      </c>
      <c r="U5">
        <f>_xlfn.STDEV.S(J2:J26)</f>
        <v>0.47495483618102596</v>
      </c>
      <c r="V5">
        <f>O8+P4</f>
        <v>71.5</v>
      </c>
      <c r="W5">
        <f>AVERAGE(E2:E26)</f>
        <v>12.333853615086028</v>
      </c>
      <c r="X5">
        <f>_xlfn.STDEV.S(E2:E26)</f>
        <v>0.45566312640165507</v>
      </c>
      <c r="AB5">
        <f>O8+Z2+P2</f>
        <v>68</v>
      </c>
      <c r="AC5">
        <f>AVERAGE(J2:J15)</f>
        <v>12.289909659376573</v>
      </c>
      <c r="AD5">
        <f>_xlfn.STDEV.S(J2:J15)</f>
        <v>0.50785400066223596</v>
      </c>
      <c r="AE5">
        <f>O8+Z4+P2</f>
        <v>69</v>
      </c>
      <c r="AF5">
        <f>AVERAGE(J16:J26)</f>
        <v>11.814256457523721</v>
      </c>
      <c r="AG5">
        <f>_xlfn.STDEV.S(J16:J26)</f>
        <v>0.25833916282343211</v>
      </c>
      <c r="AH5">
        <f>O8+Z2+P4</f>
        <v>71</v>
      </c>
      <c r="AI5">
        <f>AVERAGE(E2:E15)</f>
        <v>12.432099840114907</v>
      </c>
      <c r="AJ5">
        <f>_xlfn.STDEV.S(E2:E15)</f>
        <v>0.44887592899130707</v>
      </c>
      <c r="AK5">
        <f>O8+Z4+P4</f>
        <v>72</v>
      </c>
      <c r="AL5">
        <f>AVERAGE(E16:E26)</f>
        <v>12.208812965049276</v>
      </c>
      <c r="AM5">
        <f>_xlfn.STDEV.S(E16:E26)</f>
        <v>0.45349852735129381</v>
      </c>
    </row>
    <row r="6" spans="1:39" x14ac:dyDescent="0.3">
      <c r="A6" s="13" t="s">
        <v>637</v>
      </c>
      <c r="B6">
        <f>'Full Data Set'!EF6</f>
        <v>11.749032258064513</v>
      </c>
      <c r="C6">
        <f>'Full Data Set'!EG6</f>
        <v>11.568541666666663</v>
      </c>
      <c r="D6">
        <f>'Full Data Set'!EH6</f>
        <v>11.653333333333334</v>
      </c>
      <c r="E6">
        <f>'Full Data Set'!EI6</f>
        <v>11.688620689655176</v>
      </c>
      <c r="F6">
        <f>'Full Data Set'!EJ6</f>
        <v>11.7</v>
      </c>
      <c r="G6">
        <f>'Full Data Set'!GB6</f>
        <v>11.857741935483869</v>
      </c>
      <c r="H6">
        <f>'Full Data Set'!GC6</f>
        <v>11.519333333333334</v>
      </c>
      <c r="I6">
        <f>'Full Data Set'!GD6</f>
        <v>11.613888888888885</v>
      </c>
      <c r="J6">
        <f>'Full Data Set'!GE6</f>
        <v>11.659333333333333</v>
      </c>
      <c r="K6">
        <f>'Full Data Set'!GF6</f>
        <v>11.611999999999998</v>
      </c>
      <c r="M6">
        <v>1</v>
      </c>
      <c r="O6">
        <f>'Graph x axis'!G6</f>
        <v>50</v>
      </c>
      <c r="R6" t="str">
        <f>O9</f>
        <v>Set 4</v>
      </c>
      <c r="S6">
        <f>O10+P2</f>
        <v>88.5</v>
      </c>
      <c r="T6">
        <f>AVERAGE(K2:K26)</f>
        <v>12.064592135009962</v>
      </c>
      <c r="U6">
        <f>_xlfn.STDEV.S(K2:K26)</f>
        <v>0.43151126271637535</v>
      </c>
      <c r="V6">
        <f>O10+P4</f>
        <v>91.5</v>
      </c>
      <c r="W6">
        <f>AVERAGE(F2:F26)</f>
        <v>12.356739429495837</v>
      </c>
      <c r="X6">
        <f>_xlfn.STDEV.S(F2:F26)</f>
        <v>0.44446265994309292</v>
      </c>
      <c r="AB6">
        <f>O10+Z2+P2</f>
        <v>88</v>
      </c>
      <c r="AC6">
        <f>AVERAGE(K2:K15)</f>
        <v>12.264274074035821</v>
      </c>
      <c r="AD6">
        <f>_xlfn.STDEV.S(K2:K15)</f>
        <v>0.44705651743460822</v>
      </c>
      <c r="AE6">
        <f>O10+Z4+P2</f>
        <v>89</v>
      </c>
      <c r="AF6">
        <f>AVERAGE(K16:K26)</f>
        <v>11.810451485340685</v>
      </c>
      <c r="AG6">
        <f>_xlfn.STDEV.S(K16:K26)</f>
        <v>0.24535503795413249</v>
      </c>
      <c r="AH6">
        <f>O10+Z2+P4</f>
        <v>91</v>
      </c>
      <c r="AI6">
        <f>AVERAGE(F2:F15)</f>
        <v>12.444340395037354</v>
      </c>
      <c r="AJ6">
        <f>_xlfn.STDEV.S(F2:F15)</f>
        <v>0.44566328245035997</v>
      </c>
      <c r="AK6">
        <f>O10+Z4+P4</f>
        <v>92</v>
      </c>
      <c r="AL6">
        <f>AVERAGE(F16:F26)</f>
        <v>12.245247291533902</v>
      </c>
      <c r="AM6">
        <f>_xlfn.STDEV.S(F16:F26)</f>
        <v>0.43760187104229031</v>
      </c>
    </row>
    <row r="7" spans="1:39" x14ac:dyDescent="0.3">
      <c r="A7" t="s">
        <v>636</v>
      </c>
      <c r="B7">
        <f>'Full Data Set'!EF7</f>
        <v>11.804193548387095</v>
      </c>
      <c r="C7">
        <f>'Full Data Set'!EG7</f>
        <v>11.840434782608691</v>
      </c>
      <c r="D7">
        <f>'Full Data Set'!EH7</f>
        <v>12.012799999999997</v>
      </c>
      <c r="E7">
        <f>'Full Data Set'!EI7</f>
        <v>12.062999999999997</v>
      </c>
      <c r="F7">
        <f>'Full Data Set'!EJ7</f>
        <v>12.115172413793101</v>
      </c>
      <c r="G7">
        <f>'Full Data Set'!GB7</f>
        <v>11.600967741935486</v>
      </c>
      <c r="H7">
        <f>'Full Data Set'!GC7</f>
        <v>11.463076923076924</v>
      </c>
      <c r="I7">
        <f>'Full Data Set'!GD7</f>
        <v>11.552666666666665</v>
      </c>
      <c r="J7">
        <f>'Full Data Set'!GE7</f>
        <v>11.551176470588235</v>
      </c>
      <c r="K7">
        <f>'Full Data Set'!GF7</f>
        <v>11.658125</v>
      </c>
      <c r="M7">
        <v>1</v>
      </c>
      <c r="O7" t="str">
        <f>'Graph x axis'!G7</f>
        <v>Set 3</v>
      </c>
    </row>
    <row r="8" spans="1:39" x14ac:dyDescent="0.3">
      <c r="A8" t="s">
        <v>635</v>
      </c>
      <c r="B8">
        <f>'Full Data Set'!EF8</f>
        <v>12.633548387096775</v>
      </c>
      <c r="C8">
        <f>'Full Data Set'!EG8</f>
        <v>12.869333333333332</v>
      </c>
      <c r="D8">
        <f>'Full Data Set'!EH8</f>
        <v>12.885499999999997</v>
      </c>
      <c r="E8">
        <f>'Full Data Set'!EI8</f>
        <v>12.872352941176468</v>
      </c>
      <c r="F8">
        <f>'Full Data Set'!EJ8</f>
        <v>12.886666666666667</v>
      </c>
      <c r="G8">
        <f>'Full Data Set'!GB8</f>
        <v>12.766129032258068</v>
      </c>
      <c r="H8">
        <f>'Full Data Set'!GC8</f>
        <v>12.892666666666669</v>
      </c>
      <c r="I8">
        <f>'Full Data Set'!GD8</f>
        <v>12.918750000000001</v>
      </c>
      <c r="J8">
        <f>'Full Data Set'!GE8</f>
        <v>12.915333333333335</v>
      </c>
      <c r="K8">
        <f>'Full Data Set'!GF8</f>
        <v>12.919285714285715</v>
      </c>
      <c r="M8">
        <v>1</v>
      </c>
      <c r="O8">
        <f>'Graph x axis'!G8</f>
        <v>70</v>
      </c>
    </row>
    <row r="9" spans="1:39" x14ac:dyDescent="0.3">
      <c r="A9" t="s">
        <v>634</v>
      </c>
      <c r="B9">
        <f>'Full Data Set'!EF9</f>
        <v>12.258064516129032</v>
      </c>
      <c r="C9">
        <f>'Full Data Set'!EG9</f>
        <v>12.624848484848489</v>
      </c>
      <c r="D9">
        <f>'Full Data Set'!EH9</f>
        <v>12.768421052631579</v>
      </c>
      <c r="E9">
        <f>'Full Data Set'!EI9</f>
        <v>12.848421052631577</v>
      </c>
      <c r="F9">
        <f>'Full Data Set'!EJ9</f>
        <v>12.873600000000003</v>
      </c>
      <c r="G9">
        <f>'Full Data Set'!GB9</f>
        <v>12.625483870967741</v>
      </c>
      <c r="H9">
        <f>'Full Data Set'!GC9</f>
        <v>12.770000000000001</v>
      </c>
      <c r="I9">
        <f>'Full Data Set'!GD9</f>
        <v>12.786666666666665</v>
      </c>
      <c r="J9">
        <f>'Full Data Set'!GE9</f>
        <v>12.755333333333335</v>
      </c>
      <c r="K9">
        <f>'Full Data Set'!GF9</f>
        <v>12.765333333333334</v>
      </c>
      <c r="M9">
        <v>1</v>
      </c>
      <c r="O9" t="str">
        <f>'Graph x axis'!G9</f>
        <v>Set 4</v>
      </c>
    </row>
    <row r="10" spans="1:39" x14ac:dyDescent="0.3">
      <c r="B10">
        <f>'Full Data Set'!EF10</f>
        <v>11.964193548387097</v>
      </c>
      <c r="C10">
        <f>'Full Data Set'!EG10</f>
        <v>11.866666666666672</v>
      </c>
      <c r="D10">
        <f>'Full Data Set'!EH10</f>
        <v>11.959642857142855</v>
      </c>
      <c r="E10">
        <f>'Full Data Set'!EI10</f>
        <v>11.890952380952383</v>
      </c>
      <c r="F10">
        <f>'Full Data Set'!EJ10</f>
        <v>11.987692307692315</v>
      </c>
      <c r="G10">
        <f>'Full Data Set'!GB10</f>
        <v>11.790322580645162</v>
      </c>
      <c r="H10">
        <f>'Full Data Set'!GC10</f>
        <v>11.724444444444446</v>
      </c>
      <c r="I10">
        <f>'Full Data Set'!GD10</f>
        <v>11.771249999999998</v>
      </c>
      <c r="J10">
        <f>'Full Data Set'!GE10</f>
        <v>11.754666666666663</v>
      </c>
      <c r="K10">
        <f>'Full Data Set'!GF10</f>
        <v>11.778333333333334</v>
      </c>
      <c r="M10">
        <v>1</v>
      </c>
      <c r="O10">
        <f>'Graph x axis'!G10</f>
        <v>90</v>
      </c>
    </row>
    <row r="11" spans="1:39" x14ac:dyDescent="0.3">
      <c r="B11">
        <f>'Full Data Set'!EF11</f>
        <v>12.295806451612904</v>
      </c>
      <c r="C11">
        <f>'Full Data Set'!EG11</f>
        <v>12.496785714285712</v>
      </c>
      <c r="D11">
        <f>'Full Data Set'!EH11</f>
        <v>12.525789473684208</v>
      </c>
      <c r="E11">
        <f>'Full Data Set'!EI11</f>
        <v>12.606538461538463</v>
      </c>
      <c r="F11">
        <f>'Full Data Set'!EJ11</f>
        <v>12.7552</v>
      </c>
      <c r="G11">
        <f>'Full Data Set'!GB11</f>
        <v>12.614838709677421</v>
      </c>
      <c r="H11">
        <f>'Full Data Set'!GC11</f>
        <v>12.76</v>
      </c>
      <c r="I11">
        <f>'Full Data Set'!GD11</f>
        <v>12.767058823529414</v>
      </c>
      <c r="J11">
        <f>'Full Data Set'!GE11</f>
        <v>12.775333333333332</v>
      </c>
      <c r="K11">
        <f>'Full Data Set'!GF11</f>
        <v>12.702307692307691</v>
      </c>
      <c r="M11">
        <v>1</v>
      </c>
    </row>
    <row r="12" spans="1:39" x14ac:dyDescent="0.3">
      <c r="B12">
        <f>'Full Data Set'!EF12</f>
        <v>12.438709677419356</v>
      </c>
      <c r="C12">
        <f>'Full Data Set'!EG12</f>
        <v>12.255365853658539</v>
      </c>
      <c r="D12">
        <f>'Full Data Set'!EH12</f>
        <v>12.419615384615387</v>
      </c>
      <c r="E12">
        <f>'Full Data Set'!EI12</f>
        <v>12.256818181818183</v>
      </c>
      <c r="F12">
        <f>'Full Data Set'!EJ12</f>
        <v>12.048571428571426</v>
      </c>
      <c r="G12">
        <f>'Full Data Set'!GB12</f>
        <v>12.358064516129035</v>
      </c>
      <c r="H12">
        <f>'Full Data Set'!GC12</f>
        <v>12.181052631578945</v>
      </c>
      <c r="I12">
        <f>'Full Data Set'!GD12</f>
        <v>12.185555555555554</v>
      </c>
      <c r="J12">
        <f>'Full Data Set'!GE12</f>
        <v>12.252222222222223</v>
      </c>
      <c r="K12">
        <f>'Full Data Set'!GF12</f>
        <v>12.241578947368419</v>
      </c>
      <c r="M12">
        <v>1</v>
      </c>
    </row>
    <row r="13" spans="1:39" x14ac:dyDescent="0.3">
      <c r="B13">
        <f>'Full Data Set'!EF13</f>
        <v>13.007419354838712</v>
      </c>
      <c r="C13">
        <f>'Full Data Set'!EG13</f>
        <v>13.16714285714286</v>
      </c>
      <c r="D13">
        <f>'Full Data Set'!EH13</f>
        <v>13.152222222222221</v>
      </c>
      <c r="E13">
        <f>'Full Data Set'!EI13</f>
        <v>13.166875000000001</v>
      </c>
      <c r="F13">
        <f>'Full Data Set'!EJ13</f>
        <v>13.18136363636364</v>
      </c>
      <c r="G13">
        <f>'Full Data Set'!GB13</f>
        <v>12.811935483870966</v>
      </c>
      <c r="H13">
        <f>'Full Data Set'!GC13</f>
        <v>12.918461538461539</v>
      </c>
      <c r="I13">
        <f>'Full Data Set'!GD13</f>
        <v>12.935</v>
      </c>
      <c r="J13">
        <f>'Full Data Set'!GE13</f>
        <v>12.918461538461539</v>
      </c>
      <c r="K13">
        <f>'Full Data Set'!GF13</f>
        <v>12.91</v>
      </c>
      <c r="M13">
        <v>1</v>
      </c>
    </row>
    <row r="14" spans="1:39" x14ac:dyDescent="0.3">
      <c r="B14">
        <f>'Full Data Set'!EF14</f>
        <v>12.820322580645163</v>
      </c>
      <c r="C14">
        <f>'Full Data Set'!EG14</f>
        <v>12.720454545454546</v>
      </c>
      <c r="D14">
        <f>'Full Data Set'!EH14</f>
        <v>12.801363636363639</v>
      </c>
      <c r="E14">
        <f>'Full Data Set'!EI14</f>
        <v>12.875652173913048</v>
      </c>
      <c r="F14">
        <f>'Full Data Set'!EJ14</f>
        <v>12.868260869565221</v>
      </c>
      <c r="G14">
        <f>'Full Data Set'!GB14</f>
        <v>12.151290322580644</v>
      </c>
      <c r="H14">
        <f>'Full Data Set'!GC14</f>
        <v>12.281333333333333</v>
      </c>
      <c r="I14">
        <f>'Full Data Set'!GD14</f>
        <v>12.292142857142855</v>
      </c>
      <c r="J14">
        <f>'Full Data Set'!GE14</f>
        <v>12.300624999999998</v>
      </c>
      <c r="K14">
        <f>'Full Data Set'!GF14</f>
        <v>12.334666666666667</v>
      </c>
      <c r="M14">
        <v>1</v>
      </c>
    </row>
    <row r="15" spans="1:39" x14ac:dyDescent="0.3">
      <c r="B15">
        <f>'Full Data Set'!EF15</f>
        <v>12.056129032258065</v>
      </c>
      <c r="C15">
        <f>'Full Data Set'!EG15</f>
        <v>12.212826086956522</v>
      </c>
      <c r="D15">
        <f>'Full Data Set'!EH15</f>
        <v>12.353448275862068</v>
      </c>
      <c r="E15">
        <f>'Full Data Set'!EI15</f>
        <v>12.335945945945943</v>
      </c>
      <c r="F15">
        <f>'Full Data Set'!EJ15</f>
        <v>12.328235294117647</v>
      </c>
      <c r="G15">
        <f>'Full Data Set'!GB15</f>
        <v>12.141935483870967</v>
      </c>
      <c r="H15">
        <f>'Full Data Set'!GC15</f>
        <v>12.153636363636364</v>
      </c>
      <c r="I15">
        <f>'Full Data Set'!GD15</f>
        <v>12.177142857142856</v>
      </c>
      <c r="J15">
        <f>'Full Data Set'!GE15</f>
        <v>12.211499999999999</v>
      </c>
      <c r="K15">
        <f>'Full Data Set'!GF15</f>
        <v>12.269523809523811</v>
      </c>
      <c r="M15">
        <v>1</v>
      </c>
    </row>
    <row r="16" spans="1:39" x14ac:dyDescent="0.3">
      <c r="B16">
        <f>'Full Data Set'!EF16</f>
        <v>12.083225806451614</v>
      </c>
      <c r="C16">
        <f>'Full Data Set'!EG16</f>
        <v>12.195185185185188</v>
      </c>
      <c r="D16">
        <f>'Full Data Set'!EH16</f>
        <v>12.712173913043477</v>
      </c>
      <c r="E16">
        <f>'Full Data Set'!EI16</f>
        <v>12.786250000000001</v>
      </c>
      <c r="F16">
        <f>'Full Data Set'!EJ16</f>
        <v>12.802666666666658</v>
      </c>
      <c r="G16">
        <f>'Full Data Set'!GB16</f>
        <v>11.881290322580647</v>
      </c>
      <c r="H16">
        <f>'Full Data Set'!GC16</f>
        <v>11.549000000000001</v>
      </c>
      <c r="I16">
        <f>'Full Data Set'!GD16</f>
        <v>11.534166666666669</v>
      </c>
      <c r="J16">
        <f>'Full Data Set'!GE16</f>
        <v>11.437999999999999</v>
      </c>
      <c r="K16">
        <f>'Full Data Set'!GF16</f>
        <v>11.682105263157895</v>
      </c>
      <c r="M16">
        <v>0</v>
      </c>
    </row>
    <row r="17" spans="2:13" x14ac:dyDescent="0.3">
      <c r="B17">
        <f>'Full Data Set'!EF17</f>
        <v>12.296774193548387</v>
      </c>
      <c r="C17">
        <f>'Full Data Set'!EG17</f>
        <v>12.443898305084749</v>
      </c>
      <c r="D17">
        <f>'Full Data Set'!EH17</f>
        <v>12.727857142857145</v>
      </c>
      <c r="E17">
        <f>'Full Data Set'!EI17</f>
        <v>12.829268292682924</v>
      </c>
      <c r="F17">
        <f>'Full Data Set'!EJ17</f>
        <v>12.877878787878792</v>
      </c>
      <c r="G17">
        <f>'Full Data Set'!GB17</f>
        <v>12.001935483870968</v>
      </c>
      <c r="H17">
        <f>'Full Data Set'!GC17</f>
        <v>12.147368421052631</v>
      </c>
      <c r="I17">
        <f>'Full Data Set'!GD17</f>
        <v>12.083809523809526</v>
      </c>
      <c r="J17">
        <f>'Full Data Set'!GE17</f>
        <v>12.063750000000001</v>
      </c>
      <c r="K17">
        <f>'Full Data Set'!GF17</f>
        <v>12.094761904761905</v>
      </c>
      <c r="M17">
        <v>0</v>
      </c>
    </row>
    <row r="18" spans="2:13" x14ac:dyDescent="0.3">
      <c r="B18">
        <f>'Full Data Set'!EF18</f>
        <v>11.901935483870966</v>
      </c>
      <c r="C18">
        <f>'Full Data Set'!EG18</f>
        <v>11.351666666666667</v>
      </c>
      <c r="D18">
        <f>'Full Data Set'!EH18</f>
        <v>11.45</v>
      </c>
      <c r="E18">
        <f>'Full Data Set'!EI18</f>
        <v>11.505454545454546</v>
      </c>
      <c r="F18">
        <f>'Full Data Set'!EJ18</f>
        <v>11.586250000000001</v>
      </c>
      <c r="G18">
        <f>'Full Data Set'!GB18</f>
        <v>11.899999999999999</v>
      </c>
      <c r="H18">
        <f>'Full Data Set'!GC18</f>
        <v>11.725</v>
      </c>
      <c r="I18">
        <f>'Full Data Set'!GD18</f>
        <v>11.672000000000001</v>
      </c>
      <c r="J18">
        <f>'Full Data Set'!GE18</f>
        <v>11.615999999999998</v>
      </c>
      <c r="K18">
        <f>'Full Data Set'!GF18</f>
        <v>11.555</v>
      </c>
      <c r="M18">
        <v>0</v>
      </c>
    </row>
    <row r="19" spans="2:13" x14ac:dyDescent="0.3">
      <c r="B19">
        <f>'Full Data Set'!EF19</f>
        <v>12.422258064516129</v>
      </c>
      <c r="C19">
        <f>'Full Data Set'!EG19</f>
        <v>12.53822222222222</v>
      </c>
      <c r="D19">
        <f>'Full Data Set'!EH19</f>
        <v>12.604782608695654</v>
      </c>
      <c r="E19">
        <f>'Full Data Set'!EI19</f>
        <v>12.529714285714288</v>
      </c>
      <c r="F19">
        <f>'Full Data Set'!EJ19</f>
        <v>12.523333333333333</v>
      </c>
      <c r="G19">
        <f>'Full Data Set'!GB19</f>
        <v>12.088387096774193</v>
      </c>
      <c r="H19">
        <f>'Full Data Set'!GC19</f>
        <v>12.057500000000001</v>
      </c>
      <c r="I19">
        <f>'Full Data Set'!GD19</f>
        <v>12.055</v>
      </c>
      <c r="J19">
        <f>'Full Data Set'!GE19</f>
        <v>11.955294117647059</v>
      </c>
      <c r="K19">
        <f>'Full Data Set'!GF19</f>
        <v>11.867222222222221</v>
      </c>
      <c r="M19">
        <v>0</v>
      </c>
    </row>
    <row r="20" spans="2:13" x14ac:dyDescent="0.3">
      <c r="B20">
        <f>'Full Data Set'!EF20</f>
        <v>12.192222222222226</v>
      </c>
      <c r="C20" s="13"/>
      <c r="D20">
        <f>'Full Data Set'!EH20</f>
        <v>12.288484848484851</v>
      </c>
      <c r="E20">
        <f>'Full Data Set'!EI20</f>
        <v>12.290454545454548</v>
      </c>
      <c r="F20">
        <f>'Full Data Set'!EJ20</f>
        <v>12.286666666666671</v>
      </c>
      <c r="G20">
        <f>'Full Data Set'!GB20</f>
        <v>12.013548387096773</v>
      </c>
      <c r="H20">
        <f>'Full Data Set'!GC20</f>
        <v>12.169444444444444</v>
      </c>
      <c r="I20">
        <f>'Full Data Set'!GD20</f>
        <v>12.145333333333332</v>
      </c>
      <c r="J20">
        <f>'Full Data Set'!GE20</f>
        <v>12.100000000000001</v>
      </c>
      <c r="K20">
        <f>'Full Data Set'!GF20</f>
        <v>12.098333333333336</v>
      </c>
      <c r="M20">
        <v>0</v>
      </c>
    </row>
    <row r="21" spans="2:13" x14ac:dyDescent="0.3">
      <c r="B21">
        <f>'Full Data Set'!EF21</f>
        <v>11.985483870967739</v>
      </c>
      <c r="C21">
        <f>'Full Data Set'!EG21</f>
        <v>11.915400000000004</v>
      </c>
      <c r="D21">
        <f>'Full Data Set'!EH21</f>
        <v>11.944062500000001</v>
      </c>
      <c r="E21">
        <f>'Full Data Set'!EI21</f>
        <v>11.991428571428569</v>
      </c>
      <c r="F21">
        <f>'Full Data Set'!EJ21</f>
        <v>12.125</v>
      </c>
      <c r="G21">
        <f>'Full Data Set'!GB21</f>
        <v>11.638709677419351</v>
      </c>
      <c r="H21">
        <f>'Full Data Set'!GC21</f>
        <v>11.614545454545457</v>
      </c>
      <c r="I21">
        <f>'Full Data Set'!GD21</f>
        <v>11.655909090909089</v>
      </c>
      <c r="J21">
        <f>'Full Data Set'!GE21</f>
        <v>11.605217391304347</v>
      </c>
      <c r="K21">
        <f>'Full Data Set'!GF21</f>
        <v>11.547391304347824</v>
      </c>
      <c r="M21">
        <v>0</v>
      </c>
    </row>
    <row r="22" spans="2:13" x14ac:dyDescent="0.3">
      <c r="B22">
        <f>'Full Data Set'!EF22</f>
        <v>12.057419354838709</v>
      </c>
      <c r="C22">
        <f>'Full Data Set'!EG22</f>
        <v>11.464090909090908</v>
      </c>
      <c r="D22">
        <f>'Full Data Set'!EH22</f>
        <v>11.580454545454547</v>
      </c>
      <c r="E22">
        <f>'Full Data Set'!EI22</f>
        <v>11.688695652173912</v>
      </c>
      <c r="F22">
        <f>'Full Data Set'!EJ22</f>
        <v>11.689200000000001</v>
      </c>
      <c r="G22">
        <f>'Full Data Set'!GB22</f>
        <v>11.905483870967739</v>
      </c>
      <c r="H22">
        <f>'Full Data Set'!GC22</f>
        <v>11.741874999999999</v>
      </c>
      <c r="I22">
        <f>'Full Data Set'!GD22</f>
        <v>11.757619047619047</v>
      </c>
      <c r="J22">
        <f>'Full Data Set'!GE22</f>
        <v>11.78</v>
      </c>
      <c r="K22">
        <f>'Full Data Set'!GF22</f>
        <v>11.796249999999999</v>
      </c>
      <c r="M22">
        <v>0</v>
      </c>
    </row>
    <row r="23" spans="2:13" x14ac:dyDescent="0.3">
      <c r="B23">
        <f>'Full Data Set'!EF23</f>
        <v>12.134838709677419</v>
      </c>
      <c r="C23">
        <f>'Full Data Set'!EG23</f>
        <v>12.023181818181813</v>
      </c>
      <c r="D23">
        <f>'Full Data Set'!EH23</f>
        <v>12.415000000000003</v>
      </c>
      <c r="E23">
        <f>'Full Data Set'!EI23</f>
        <v>12.519615384615381</v>
      </c>
      <c r="F23">
        <f>'Full Data Set'!EJ23</f>
        <v>12.606129032258062</v>
      </c>
      <c r="G23">
        <f>'Full Data Set'!GB23</f>
        <v>12.033870967741937</v>
      </c>
      <c r="H23">
        <f>'Full Data Set'!GC23</f>
        <v>11.891764705882352</v>
      </c>
      <c r="I23">
        <f>'Full Data Set'!GD23</f>
        <v>11.95333333333333</v>
      </c>
      <c r="J23">
        <f>'Full Data Set'!GE23</f>
        <v>11.93375</v>
      </c>
      <c r="K23">
        <f>'Full Data Set'!GF23</f>
        <v>11.934705882352944</v>
      </c>
      <c r="M23">
        <v>0</v>
      </c>
    </row>
    <row r="24" spans="2:13" x14ac:dyDescent="0.3">
      <c r="B24">
        <f>'Full Data Set'!EF24</f>
        <v>11.910967741935481</v>
      </c>
      <c r="C24">
        <f>'Full Data Set'!EG24</f>
        <v>11.612592592592591</v>
      </c>
      <c r="D24">
        <f>'Full Data Set'!EH24</f>
        <v>11.614230769230765</v>
      </c>
      <c r="E24">
        <f>'Full Data Set'!EI24</f>
        <v>11.777391304347827</v>
      </c>
      <c r="F24">
        <f>'Full Data Set'!EJ24</f>
        <v>11.86857142857143</v>
      </c>
      <c r="G24">
        <f>'Full Data Set'!GB24</f>
        <v>11.62225806451613</v>
      </c>
      <c r="H24">
        <f>'Full Data Set'!GC24</f>
        <v>11.667777777777779</v>
      </c>
      <c r="I24">
        <f>'Full Data Set'!GD24</f>
        <v>11.685333333333331</v>
      </c>
      <c r="J24">
        <f>'Full Data Set'!GE24</f>
        <v>11.857333333333335</v>
      </c>
      <c r="K24">
        <f>'Full Data Set'!GF24</f>
        <v>11.7125</v>
      </c>
      <c r="M24">
        <v>0</v>
      </c>
    </row>
    <row r="25" spans="2:13" x14ac:dyDescent="0.3">
      <c r="B25">
        <f>'Full Data Set'!EF25</f>
        <v>11.724193548387099</v>
      </c>
      <c r="C25">
        <f>'Full Data Set'!EG25</f>
        <v>12.351590909090913</v>
      </c>
      <c r="D25">
        <f>'Full Data Set'!EH25</f>
        <v>12.486666666666668</v>
      </c>
      <c r="E25">
        <f>'Full Data Set'!EI25</f>
        <v>12.446818181818184</v>
      </c>
      <c r="F25">
        <f>'Full Data Set'!EJ25</f>
        <v>12.368947368421056</v>
      </c>
      <c r="G25">
        <f>'Full Data Set'!GB25</f>
        <v>11.772580645161282</v>
      </c>
      <c r="H25">
        <f>'Full Data Set'!GC25</f>
        <v>12.186923076923078</v>
      </c>
      <c r="I25">
        <f>'Full Data Set'!GD25</f>
        <v>12.184374999999999</v>
      </c>
      <c r="J25">
        <f>'Full Data Set'!GE25</f>
        <v>12.165333333333335</v>
      </c>
      <c r="K25">
        <f>'Full Data Set'!GF25</f>
        <v>12.173125000000002</v>
      </c>
      <c r="M25">
        <v>0</v>
      </c>
    </row>
    <row r="26" spans="2:13" x14ac:dyDescent="0.3">
      <c r="B26">
        <f>'Full Data Set'!EF26</f>
        <v>11.972258064516131</v>
      </c>
      <c r="C26">
        <f>'Full Data Set'!EG26</f>
        <v>11.819534883720928</v>
      </c>
      <c r="D26">
        <f>'Full Data Set'!EH26</f>
        <v>11.930645161290327</v>
      </c>
      <c r="E26">
        <f>'Full Data Set'!EI26</f>
        <v>11.931851851851853</v>
      </c>
      <c r="F26">
        <f>'Full Data Set'!EJ26</f>
        <v>11.963076923076922</v>
      </c>
      <c r="G26">
        <f>'Full Data Set'!GB26</f>
        <v>11.633548387096777</v>
      </c>
      <c r="H26">
        <f>'Full Data Set'!GC26</f>
        <v>11.475000000000001</v>
      </c>
      <c r="I26">
        <f>'Full Data Set'!GD26</f>
        <v>11.493684210526318</v>
      </c>
      <c r="J26">
        <f>'Full Data Set'!GE26</f>
        <v>11.442142857142857</v>
      </c>
      <c r="K26">
        <f>'Full Data Set'!GF26</f>
        <v>11.453571428571427</v>
      </c>
      <c r="M26">
        <v>0</v>
      </c>
    </row>
    <row r="48" spans="1:1" s="4" customFormat="1" x14ac:dyDescent="0.3">
      <c r="A48"/>
    </row>
    <row r="49" spans="2:17" x14ac:dyDescent="0.3">
      <c r="B49" t="s">
        <v>279</v>
      </c>
    </row>
    <row r="51" spans="2:17" ht="23.4" x14ac:dyDescent="0.3">
      <c r="B51" s="5" t="s">
        <v>513</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x14ac:dyDescent="0.3">
      <c r="B55" s="6" t="s">
        <v>233</v>
      </c>
      <c r="C55" s="6"/>
      <c r="D55" s="6" t="s">
        <v>290</v>
      </c>
      <c r="E55" s="6"/>
      <c r="F55" s="7">
        <v>0.42699999999999999</v>
      </c>
      <c r="G55" s="6" t="s">
        <v>291</v>
      </c>
      <c r="H55" s="7">
        <v>4</v>
      </c>
      <c r="I55" s="6" t="s">
        <v>291</v>
      </c>
      <c r="J55" s="7">
        <v>0.107</v>
      </c>
      <c r="K55" s="6" t="s">
        <v>291</v>
      </c>
      <c r="L55" s="7">
        <v>4.8499999999999996</v>
      </c>
      <c r="M55" s="6" t="s">
        <v>291</v>
      </c>
      <c r="N55" s="7">
        <v>1E-3</v>
      </c>
      <c r="O55" s="6" t="s">
        <v>291</v>
      </c>
      <c r="P55" s="7">
        <v>0.17399999999999999</v>
      </c>
      <c r="Q55" s="6"/>
    </row>
    <row r="56" spans="2:17" x14ac:dyDescent="0.3">
      <c r="B56" s="6"/>
      <c r="C56" s="6"/>
      <c r="D56" s="6" t="s">
        <v>293</v>
      </c>
      <c r="E56" s="6"/>
      <c r="F56" s="7">
        <v>0.42699999999999999</v>
      </c>
      <c r="G56" s="6"/>
      <c r="H56" s="7">
        <v>1.8420000000000001</v>
      </c>
      <c r="I56" s="6"/>
      <c r="J56" s="7">
        <v>0.23200000000000001</v>
      </c>
      <c r="K56" s="6"/>
      <c r="L56" s="7">
        <v>4.8499999999999996</v>
      </c>
      <c r="M56" s="6"/>
      <c r="N56" s="7">
        <v>1.4999999999999999E-2</v>
      </c>
      <c r="O56" s="6"/>
      <c r="P56" s="7">
        <v>0.17399999999999999</v>
      </c>
      <c r="Q56" s="6"/>
    </row>
    <row r="57" spans="2:17" x14ac:dyDescent="0.3">
      <c r="B57" s="6" t="s">
        <v>234</v>
      </c>
      <c r="C57" s="6"/>
      <c r="D57" s="6" t="s">
        <v>290</v>
      </c>
      <c r="E57" s="6"/>
      <c r="F57" s="7">
        <v>2.0259999999999998</v>
      </c>
      <c r="G57" s="6"/>
      <c r="H57" s="7">
        <v>92</v>
      </c>
      <c r="I57" s="6"/>
      <c r="J57" s="7">
        <v>2.1999999999999999E-2</v>
      </c>
      <c r="K57" s="6"/>
      <c r="L57" s="7"/>
      <c r="M57" s="6"/>
      <c r="N57" s="7"/>
      <c r="O57" s="6"/>
      <c r="P57" s="7"/>
      <c r="Q57" s="6"/>
    </row>
    <row r="58" spans="2:17" x14ac:dyDescent="0.3">
      <c r="B58" s="6"/>
      <c r="C58" s="6"/>
      <c r="D58" s="6" t="s">
        <v>293</v>
      </c>
      <c r="E58" s="6"/>
      <c r="F58" s="7">
        <v>2.0259999999999998</v>
      </c>
      <c r="G58" s="6"/>
      <c r="H58" s="7">
        <v>42.365000000000002</v>
      </c>
      <c r="I58" s="6"/>
      <c r="J58" s="7">
        <v>4.8000000000000001E-2</v>
      </c>
      <c r="K58" s="6"/>
      <c r="L58" s="7"/>
      <c r="M58" s="6"/>
      <c r="N58" s="7"/>
      <c r="O58" s="6"/>
      <c r="P58" s="7"/>
      <c r="Q58" s="6"/>
    </row>
    <row r="59" spans="2:17" x14ac:dyDescent="0.3">
      <c r="B59" s="6" t="s">
        <v>235</v>
      </c>
      <c r="C59" s="6"/>
      <c r="D59" s="6" t="s">
        <v>290</v>
      </c>
      <c r="E59" s="6"/>
      <c r="F59" s="7">
        <v>2.2559999999999998</v>
      </c>
      <c r="G59" s="6"/>
      <c r="H59" s="7">
        <v>1</v>
      </c>
      <c r="I59" s="6"/>
      <c r="J59" s="7">
        <v>2.2559999999999998</v>
      </c>
      <c r="K59" s="6"/>
      <c r="L59" s="7">
        <v>10.54</v>
      </c>
      <c r="M59" s="6"/>
      <c r="N59" s="7">
        <v>4.0000000000000001E-3</v>
      </c>
      <c r="O59" s="6"/>
      <c r="P59" s="7">
        <v>0.314</v>
      </c>
      <c r="Q59" s="6"/>
    </row>
    <row r="60" spans="2:17" x14ac:dyDescent="0.3">
      <c r="B60" s="6" t="s">
        <v>234</v>
      </c>
      <c r="C60" s="6"/>
      <c r="D60" s="6" t="s">
        <v>290</v>
      </c>
      <c r="E60" s="6"/>
      <c r="F60" s="7">
        <v>4.9219999999999997</v>
      </c>
      <c r="G60" s="6"/>
      <c r="H60" s="7">
        <v>23</v>
      </c>
      <c r="I60" s="6"/>
      <c r="J60" s="7">
        <v>0.214</v>
      </c>
      <c r="K60" s="6"/>
      <c r="L60" s="7"/>
      <c r="M60" s="6"/>
      <c r="N60" s="7"/>
      <c r="O60" s="6"/>
      <c r="P60" s="7"/>
      <c r="Q60" s="6"/>
    </row>
    <row r="61" spans="2:17" ht="32.4" x14ac:dyDescent="0.3">
      <c r="B61" s="6" t="s">
        <v>236</v>
      </c>
      <c r="C61" s="6"/>
      <c r="D61" s="6" t="s">
        <v>290</v>
      </c>
      <c r="E61" s="6"/>
      <c r="F61" s="7">
        <v>0.42699999999999999</v>
      </c>
      <c r="G61" s="6" t="s">
        <v>291</v>
      </c>
      <c r="H61" s="7">
        <v>4</v>
      </c>
      <c r="I61" s="6" t="s">
        <v>291</v>
      </c>
      <c r="J61" s="7">
        <v>0.107</v>
      </c>
      <c r="K61" s="6" t="s">
        <v>291</v>
      </c>
      <c r="L61" s="7">
        <v>8.1880000000000006</v>
      </c>
      <c r="M61" s="6" t="s">
        <v>291</v>
      </c>
      <c r="N61" s="7" t="s">
        <v>514</v>
      </c>
      <c r="O61" s="6" t="s">
        <v>291</v>
      </c>
      <c r="P61" s="7">
        <v>0.26300000000000001</v>
      </c>
      <c r="Q61" s="6"/>
    </row>
    <row r="62" spans="2:17" ht="32.4" x14ac:dyDescent="0.3">
      <c r="B62" s="6"/>
      <c r="C62" s="6"/>
      <c r="D62" s="6" t="s">
        <v>293</v>
      </c>
      <c r="E62" s="6"/>
      <c r="F62" s="7">
        <v>0.42699999999999999</v>
      </c>
      <c r="G62" s="6"/>
      <c r="H62" s="7">
        <v>2.0030000000000001</v>
      </c>
      <c r="I62" s="6"/>
      <c r="J62" s="7">
        <v>0.21299999999999999</v>
      </c>
      <c r="K62" s="6"/>
      <c r="L62" s="7">
        <v>8.1880000000000006</v>
      </c>
      <c r="M62" s="6"/>
      <c r="N62" s="7" t="s">
        <v>515</v>
      </c>
      <c r="O62" s="6"/>
      <c r="P62" s="7">
        <v>0.26300000000000001</v>
      </c>
      <c r="Q62" s="6"/>
    </row>
    <row r="63" spans="2:17" x14ac:dyDescent="0.3">
      <c r="B63" s="6" t="s">
        <v>234</v>
      </c>
      <c r="C63" s="6"/>
      <c r="D63" s="6" t="s">
        <v>290</v>
      </c>
      <c r="E63" s="6"/>
      <c r="F63" s="7">
        <v>1.2</v>
      </c>
      <c r="G63" s="6"/>
      <c r="H63" s="7">
        <v>92</v>
      </c>
      <c r="I63" s="6"/>
      <c r="J63" s="7">
        <v>1.2999999999999999E-2</v>
      </c>
      <c r="K63" s="6"/>
      <c r="L63" s="7"/>
      <c r="M63" s="6"/>
      <c r="N63" s="7"/>
      <c r="O63" s="6"/>
      <c r="P63" s="7"/>
      <c r="Q63" s="6"/>
    </row>
    <row r="64" spans="2:17" x14ac:dyDescent="0.3">
      <c r="B64" s="6"/>
      <c r="C64" s="6"/>
      <c r="D64" s="6" t="s">
        <v>293</v>
      </c>
      <c r="E64" s="6"/>
      <c r="F64" s="7">
        <v>1.2</v>
      </c>
      <c r="G64" s="6"/>
      <c r="H64" s="7">
        <v>46.064</v>
      </c>
      <c r="I64" s="6"/>
      <c r="J64" s="7">
        <v>2.5999999999999999E-2</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39.22</v>
      </c>
      <c r="E72" s="6"/>
      <c r="F72" s="7">
        <v>23</v>
      </c>
      <c r="G72" s="6"/>
      <c r="H72" s="7">
        <v>1.7050000000000001</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5.2999999999999999E-2</v>
      </c>
      <c r="E81" s="6"/>
      <c r="F81" s="7">
        <v>62.850999999999999</v>
      </c>
      <c r="G81" s="6"/>
      <c r="H81" s="7">
        <v>9</v>
      </c>
      <c r="I81" s="6"/>
      <c r="J81" s="7" t="s">
        <v>516</v>
      </c>
      <c r="K81" s="6"/>
      <c r="L81" s="7">
        <v>0.46</v>
      </c>
      <c r="M81" s="6"/>
      <c r="N81" s="7">
        <v>0.499</v>
      </c>
      <c r="O81" s="6"/>
      <c r="P81" s="7">
        <v>0.25</v>
      </c>
      <c r="Q81" s="6"/>
    </row>
    <row r="82" spans="2:17" ht="16.2" x14ac:dyDescent="0.3">
      <c r="B82" s="6" t="s">
        <v>236</v>
      </c>
      <c r="C82" s="6"/>
      <c r="D82" s="7">
        <v>5.2999999999999999E-2</v>
      </c>
      <c r="E82" s="6"/>
      <c r="F82" s="7">
        <v>63.01</v>
      </c>
      <c r="G82" s="6"/>
      <c r="H82" s="7">
        <v>9</v>
      </c>
      <c r="I82" s="6"/>
      <c r="J82" s="7" t="s">
        <v>517</v>
      </c>
      <c r="K82" s="6"/>
      <c r="L82" s="7">
        <v>0.501</v>
      </c>
      <c r="M82" s="6"/>
      <c r="N82" s="7">
        <v>0.54800000000000004</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240</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x14ac:dyDescent="0.3">
      <c r="B90" s="6" t="s">
        <v>307</v>
      </c>
      <c r="C90" s="6"/>
      <c r="D90" s="6" t="s">
        <v>308</v>
      </c>
      <c r="E90" s="6"/>
      <c r="F90" s="7">
        <v>-5.0000000000000001E-3</v>
      </c>
      <c r="G90" s="6"/>
      <c r="H90" s="7">
        <v>3.7999999999999999E-2</v>
      </c>
      <c r="I90" s="6"/>
      <c r="J90" s="7">
        <v>-0.13900000000000001</v>
      </c>
      <c r="K90" s="6"/>
      <c r="L90" s="7">
        <v>1</v>
      </c>
      <c r="M90" s="6"/>
    </row>
    <row r="91" spans="2:17" x14ac:dyDescent="0.3">
      <c r="B91" s="6"/>
      <c r="C91" s="6"/>
      <c r="D91" s="6" t="s">
        <v>310</v>
      </c>
      <c r="E91" s="6"/>
      <c r="F91" s="7">
        <v>-0.14399999999999999</v>
      </c>
      <c r="G91" s="6"/>
      <c r="H91" s="7">
        <v>3.7999999999999999E-2</v>
      </c>
      <c r="I91" s="6"/>
      <c r="J91" s="7">
        <v>-3.7639999999999998</v>
      </c>
      <c r="K91" s="6"/>
      <c r="L91" s="7">
        <v>0.01</v>
      </c>
      <c r="M91" s="6"/>
    </row>
    <row r="92" spans="2:17" ht="16.2" x14ac:dyDescent="0.3">
      <c r="B92" s="6"/>
      <c r="C92" s="6"/>
      <c r="D92" s="6" t="s">
        <v>312</v>
      </c>
      <c r="E92" s="6"/>
      <c r="F92" s="7">
        <v>-0.17199999999999999</v>
      </c>
      <c r="G92" s="6"/>
      <c r="H92" s="7">
        <v>3.7999999999999999E-2</v>
      </c>
      <c r="I92" s="6"/>
      <c r="J92" s="7">
        <v>-4.5010000000000003</v>
      </c>
      <c r="K92" s="6"/>
      <c r="L92" s="7" t="s">
        <v>518</v>
      </c>
      <c r="M92" s="6"/>
    </row>
    <row r="93" spans="2:17" ht="16.2" x14ac:dyDescent="0.3">
      <c r="B93" s="6"/>
      <c r="C93" s="6"/>
      <c r="D93" s="6" t="s">
        <v>314</v>
      </c>
      <c r="E93" s="6"/>
      <c r="F93" s="7">
        <v>-0.19600000000000001</v>
      </c>
      <c r="G93" s="6"/>
      <c r="H93" s="7">
        <v>3.7999999999999999E-2</v>
      </c>
      <c r="I93" s="6"/>
      <c r="J93" s="7">
        <v>-5.1289999999999996</v>
      </c>
      <c r="K93" s="6"/>
      <c r="L93" s="7" t="s">
        <v>519</v>
      </c>
      <c r="M93" s="6"/>
    </row>
    <row r="94" spans="2:17" x14ac:dyDescent="0.3">
      <c r="B94" s="6"/>
      <c r="C94" s="6"/>
      <c r="D94" s="6" t="s">
        <v>316</v>
      </c>
      <c r="E94" s="6"/>
      <c r="F94" s="7">
        <v>8.2000000000000003E-2</v>
      </c>
      <c r="G94" s="6"/>
      <c r="H94" s="7">
        <v>6.7000000000000004E-2</v>
      </c>
      <c r="I94" s="6"/>
      <c r="J94" s="7">
        <v>1.236</v>
      </c>
      <c r="K94" s="6"/>
      <c r="L94" s="7">
        <v>1</v>
      </c>
      <c r="M94" s="6"/>
    </row>
    <row r="95" spans="2:17" x14ac:dyDescent="0.3">
      <c r="B95" s="6"/>
      <c r="C95" s="6"/>
      <c r="D95" s="6" t="s">
        <v>317</v>
      </c>
      <c r="E95" s="6"/>
      <c r="F95" s="7">
        <v>0.10100000000000001</v>
      </c>
      <c r="G95" s="6"/>
      <c r="H95" s="7">
        <v>6.9000000000000006E-2</v>
      </c>
      <c r="I95" s="6"/>
      <c r="J95" s="7">
        <v>1.46</v>
      </c>
      <c r="K95" s="6"/>
      <c r="L95" s="7">
        <v>1</v>
      </c>
      <c r="M95" s="6"/>
    </row>
    <row r="96" spans="2:17" x14ac:dyDescent="0.3">
      <c r="B96" s="6"/>
      <c r="C96" s="6"/>
      <c r="D96" s="6" t="s">
        <v>319</v>
      </c>
      <c r="E96" s="6"/>
      <c r="F96" s="7">
        <v>8.4000000000000005E-2</v>
      </c>
      <c r="G96" s="6"/>
      <c r="H96" s="7">
        <v>6.9000000000000006E-2</v>
      </c>
      <c r="I96" s="6"/>
      <c r="J96" s="7">
        <v>1.216</v>
      </c>
      <c r="K96" s="6"/>
      <c r="L96" s="7">
        <v>1</v>
      </c>
      <c r="M96" s="6"/>
    </row>
    <row r="97" spans="2:13" x14ac:dyDescent="0.3">
      <c r="B97" s="6"/>
      <c r="C97" s="6"/>
      <c r="D97" s="6" t="s">
        <v>321</v>
      </c>
      <c r="E97" s="6"/>
      <c r="F97" s="7">
        <v>8.4000000000000005E-2</v>
      </c>
      <c r="G97" s="6"/>
      <c r="H97" s="7">
        <v>6.9000000000000006E-2</v>
      </c>
      <c r="I97" s="6"/>
      <c r="J97" s="7">
        <v>1.208</v>
      </c>
      <c r="K97" s="6"/>
      <c r="L97" s="7">
        <v>1</v>
      </c>
      <c r="M97" s="6"/>
    </row>
    <row r="98" spans="2:13" x14ac:dyDescent="0.3">
      <c r="B98" s="6"/>
      <c r="C98" s="6"/>
      <c r="D98" s="6" t="s">
        <v>323</v>
      </c>
      <c r="E98" s="6"/>
      <c r="F98" s="7">
        <v>0.1</v>
      </c>
      <c r="G98" s="6"/>
      <c r="H98" s="7">
        <v>6.9000000000000006E-2</v>
      </c>
      <c r="I98" s="6"/>
      <c r="J98" s="7">
        <v>1.448</v>
      </c>
      <c r="K98" s="6"/>
      <c r="L98" s="7">
        <v>1</v>
      </c>
      <c r="M98" s="6"/>
    </row>
    <row r="99" spans="2:13" x14ac:dyDescent="0.3">
      <c r="B99" s="6" t="s">
        <v>308</v>
      </c>
      <c r="C99" s="6"/>
      <c r="D99" s="6" t="s">
        <v>310</v>
      </c>
      <c r="E99" s="6"/>
      <c r="F99" s="7">
        <v>-0.13900000000000001</v>
      </c>
      <c r="G99" s="6"/>
      <c r="H99" s="7">
        <v>3.7999999999999999E-2</v>
      </c>
      <c r="I99" s="6"/>
      <c r="J99" s="7">
        <v>-3.6240000000000001</v>
      </c>
      <c r="K99" s="6"/>
      <c r="L99" s="7">
        <v>1.7000000000000001E-2</v>
      </c>
      <c r="M99" s="6"/>
    </row>
    <row r="100" spans="2:13" ht="16.2" x14ac:dyDescent="0.3">
      <c r="B100" s="6"/>
      <c r="C100" s="6"/>
      <c r="D100" s="6" t="s">
        <v>312</v>
      </c>
      <c r="E100" s="6"/>
      <c r="F100" s="7">
        <v>-0.16700000000000001</v>
      </c>
      <c r="G100" s="6"/>
      <c r="H100" s="7">
        <v>3.7999999999999999E-2</v>
      </c>
      <c r="I100" s="6"/>
      <c r="J100" s="7">
        <v>-4.3609999999999998</v>
      </c>
      <c r="K100" s="6"/>
      <c r="L100" s="7" t="s">
        <v>520</v>
      </c>
      <c r="M100" s="6"/>
    </row>
    <row r="101" spans="2:13" ht="16.2" x14ac:dyDescent="0.3">
      <c r="B101" s="6"/>
      <c r="C101" s="6"/>
      <c r="D101" s="6" t="s">
        <v>314</v>
      </c>
      <c r="E101" s="6"/>
      <c r="F101" s="7">
        <v>-0.191</v>
      </c>
      <c r="G101" s="6"/>
      <c r="H101" s="7">
        <v>3.7999999999999999E-2</v>
      </c>
      <c r="I101" s="6"/>
      <c r="J101" s="7">
        <v>-4.9889999999999999</v>
      </c>
      <c r="K101" s="6"/>
      <c r="L101" s="7" t="s">
        <v>521</v>
      </c>
      <c r="M101" s="6"/>
    </row>
    <row r="102" spans="2:13" x14ac:dyDescent="0.3">
      <c r="B102" s="6"/>
      <c r="C102" s="6"/>
      <c r="D102" s="6" t="s">
        <v>316</v>
      </c>
      <c r="E102" s="6"/>
      <c r="F102" s="7">
        <v>8.7999999999999995E-2</v>
      </c>
      <c r="G102" s="6"/>
      <c r="H102" s="7">
        <v>6.9000000000000006E-2</v>
      </c>
      <c r="I102" s="6"/>
      <c r="J102" s="7">
        <v>1.264</v>
      </c>
      <c r="K102" s="6"/>
      <c r="L102" s="7">
        <v>1</v>
      </c>
      <c r="M102" s="6"/>
    </row>
    <row r="103" spans="2:13" x14ac:dyDescent="0.3">
      <c r="B103" s="6"/>
      <c r="C103" s="6"/>
      <c r="D103" s="6" t="s">
        <v>317</v>
      </c>
      <c r="E103" s="6"/>
      <c r="F103" s="7">
        <v>0.107</v>
      </c>
      <c r="G103" s="6"/>
      <c r="H103" s="7">
        <v>6.7000000000000004E-2</v>
      </c>
      <c r="I103" s="6"/>
      <c r="J103" s="7">
        <v>1.6</v>
      </c>
      <c r="K103" s="6"/>
      <c r="L103" s="7">
        <v>1</v>
      </c>
      <c r="M103" s="6"/>
    </row>
    <row r="104" spans="2:13" x14ac:dyDescent="0.3">
      <c r="B104" s="6"/>
      <c r="C104" s="6"/>
      <c r="D104" s="6" t="s">
        <v>319</v>
      </c>
      <c r="E104" s="6"/>
      <c r="F104" s="7">
        <v>0.09</v>
      </c>
      <c r="G104" s="6"/>
      <c r="H104" s="7">
        <v>6.9000000000000006E-2</v>
      </c>
      <c r="I104" s="6"/>
      <c r="J104" s="7">
        <v>1.2929999999999999</v>
      </c>
      <c r="K104" s="6"/>
      <c r="L104" s="7">
        <v>1</v>
      </c>
      <c r="M104" s="6"/>
    </row>
    <row r="105" spans="2:13" x14ac:dyDescent="0.3">
      <c r="B105" s="6"/>
      <c r="C105" s="6"/>
      <c r="D105" s="6" t="s">
        <v>321</v>
      </c>
      <c r="E105" s="6"/>
      <c r="F105" s="7">
        <v>8.8999999999999996E-2</v>
      </c>
      <c r="G105" s="6"/>
      <c r="H105" s="7">
        <v>6.9000000000000006E-2</v>
      </c>
      <c r="I105" s="6"/>
      <c r="J105" s="7">
        <v>1.2849999999999999</v>
      </c>
      <c r="K105" s="6"/>
      <c r="L105" s="7">
        <v>1</v>
      </c>
      <c r="M105" s="6"/>
    </row>
    <row r="106" spans="2:13" x14ac:dyDescent="0.3">
      <c r="B106" s="6"/>
      <c r="C106" s="6"/>
      <c r="D106" s="6" t="s">
        <v>323</v>
      </c>
      <c r="E106" s="6"/>
      <c r="F106" s="7">
        <v>0.106</v>
      </c>
      <c r="G106" s="6"/>
      <c r="H106" s="7">
        <v>6.9000000000000006E-2</v>
      </c>
      <c r="I106" s="6"/>
      <c r="J106" s="7">
        <v>1.5249999999999999</v>
      </c>
      <c r="K106" s="6"/>
      <c r="L106" s="7">
        <v>1</v>
      </c>
      <c r="M106" s="6"/>
    </row>
    <row r="107" spans="2:13" x14ac:dyDescent="0.3">
      <c r="B107" s="6" t="s">
        <v>310</v>
      </c>
      <c r="C107" s="6"/>
      <c r="D107" s="6" t="s">
        <v>312</v>
      </c>
      <c r="E107" s="6"/>
      <c r="F107" s="7">
        <v>-2.8000000000000001E-2</v>
      </c>
      <c r="G107" s="6"/>
      <c r="H107" s="7">
        <v>3.7999999999999999E-2</v>
      </c>
      <c r="I107" s="6"/>
      <c r="J107" s="7">
        <v>-0.73699999999999999</v>
      </c>
      <c r="K107" s="6"/>
      <c r="L107" s="7">
        <v>1</v>
      </c>
      <c r="M107" s="6"/>
    </row>
    <row r="108" spans="2:13" x14ac:dyDescent="0.3">
      <c r="B108" s="6"/>
      <c r="C108" s="6"/>
      <c r="D108" s="6" t="s">
        <v>314</v>
      </c>
      <c r="E108" s="6"/>
      <c r="F108" s="7">
        <v>-5.1999999999999998E-2</v>
      </c>
      <c r="G108" s="6"/>
      <c r="H108" s="7">
        <v>3.7999999999999999E-2</v>
      </c>
      <c r="I108" s="6"/>
      <c r="J108" s="7">
        <v>-1.365</v>
      </c>
      <c r="K108" s="6"/>
      <c r="L108" s="7">
        <v>1</v>
      </c>
      <c r="M108" s="6"/>
    </row>
    <row r="109" spans="2:13" x14ac:dyDescent="0.3">
      <c r="B109" s="6"/>
      <c r="C109" s="6"/>
      <c r="D109" s="6" t="s">
        <v>316</v>
      </c>
      <c r="E109" s="6"/>
      <c r="F109" s="7">
        <v>0.22600000000000001</v>
      </c>
      <c r="G109" s="6"/>
      <c r="H109" s="7">
        <v>6.9000000000000006E-2</v>
      </c>
      <c r="I109" s="6"/>
      <c r="J109" s="7">
        <v>3.262</v>
      </c>
      <c r="K109" s="6"/>
      <c r="L109" s="7">
        <v>0.1</v>
      </c>
      <c r="M109" s="6"/>
    </row>
    <row r="110" spans="2:13" x14ac:dyDescent="0.3">
      <c r="B110" s="6"/>
      <c r="C110" s="6"/>
      <c r="D110" s="6" t="s">
        <v>317</v>
      </c>
      <c r="E110" s="6"/>
      <c r="F110" s="7">
        <v>0.245</v>
      </c>
      <c r="G110" s="6"/>
      <c r="H110" s="7">
        <v>6.9000000000000006E-2</v>
      </c>
      <c r="I110" s="6"/>
      <c r="J110" s="7">
        <v>3.5339999999999998</v>
      </c>
      <c r="K110" s="6"/>
      <c r="L110" s="7">
        <v>4.5999999999999999E-2</v>
      </c>
      <c r="M110" s="6"/>
    </row>
    <row r="111" spans="2:13" x14ac:dyDescent="0.3">
      <c r="B111" s="6"/>
      <c r="C111" s="6"/>
      <c r="D111" s="6" t="s">
        <v>319</v>
      </c>
      <c r="E111" s="6"/>
      <c r="F111" s="7">
        <v>0.22800000000000001</v>
      </c>
      <c r="G111" s="6"/>
      <c r="H111" s="7">
        <v>6.7000000000000004E-2</v>
      </c>
      <c r="I111" s="6"/>
      <c r="J111" s="7">
        <v>3.4260000000000002</v>
      </c>
      <c r="K111" s="6"/>
      <c r="L111" s="7">
        <v>7.0999999999999994E-2</v>
      </c>
      <c r="M111" s="6"/>
    </row>
    <row r="112" spans="2:13" x14ac:dyDescent="0.3">
      <c r="B112" s="6"/>
      <c r="C112" s="6"/>
      <c r="D112" s="6" t="s">
        <v>321</v>
      </c>
      <c r="E112" s="6"/>
      <c r="F112" s="7">
        <v>0.22800000000000001</v>
      </c>
      <c r="G112" s="6"/>
      <c r="H112" s="7">
        <v>6.9000000000000006E-2</v>
      </c>
      <c r="I112" s="6"/>
      <c r="J112" s="7">
        <v>3.2829999999999999</v>
      </c>
      <c r="K112" s="6"/>
      <c r="L112" s="7">
        <v>9.5000000000000001E-2</v>
      </c>
      <c r="M112" s="6"/>
    </row>
    <row r="113" spans="2:13" x14ac:dyDescent="0.3">
      <c r="B113" s="6"/>
      <c r="C113" s="6"/>
      <c r="D113" s="6" t="s">
        <v>323</v>
      </c>
      <c r="E113" s="6"/>
      <c r="F113" s="7">
        <v>0.24399999999999999</v>
      </c>
      <c r="G113" s="6"/>
      <c r="H113" s="7">
        <v>6.9000000000000006E-2</v>
      </c>
      <c r="I113" s="6"/>
      <c r="J113" s="7">
        <v>3.5219999999999998</v>
      </c>
      <c r="K113" s="6"/>
      <c r="L113" s="7">
        <v>4.8000000000000001E-2</v>
      </c>
      <c r="M113" s="6"/>
    </row>
    <row r="114" spans="2:13" x14ac:dyDescent="0.3">
      <c r="B114" s="6" t="s">
        <v>312</v>
      </c>
      <c r="C114" s="6"/>
      <c r="D114" s="6" t="s">
        <v>314</v>
      </c>
      <c r="E114" s="6"/>
      <c r="F114" s="7">
        <v>-2.4E-2</v>
      </c>
      <c r="G114" s="6"/>
      <c r="H114" s="7">
        <v>3.7999999999999999E-2</v>
      </c>
      <c r="I114" s="6"/>
      <c r="J114" s="7">
        <v>-0.628</v>
      </c>
      <c r="K114" s="6"/>
      <c r="L114" s="7">
        <v>1</v>
      </c>
      <c r="M114" s="6"/>
    </row>
    <row r="115" spans="2:13" x14ac:dyDescent="0.3">
      <c r="B115" s="6"/>
      <c r="C115" s="6"/>
      <c r="D115" s="6" t="s">
        <v>316</v>
      </c>
      <c r="E115" s="6"/>
      <c r="F115" s="7">
        <v>0.254</v>
      </c>
      <c r="G115" s="6"/>
      <c r="H115" s="7">
        <v>6.9000000000000006E-2</v>
      </c>
      <c r="I115" s="6"/>
      <c r="J115" s="7">
        <v>3.6680000000000001</v>
      </c>
      <c r="K115" s="6"/>
      <c r="L115" s="7">
        <v>3.1E-2</v>
      </c>
      <c r="M115" s="6"/>
    </row>
    <row r="116" spans="2:13" x14ac:dyDescent="0.3">
      <c r="B116" s="6"/>
      <c r="C116" s="6"/>
      <c r="D116" s="6" t="s">
        <v>317</v>
      </c>
      <c r="E116" s="6"/>
      <c r="F116" s="7">
        <v>0.27300000000000002</v>
      </c>
      <c r="G116" s="6"/>
      <c r="H116" s="7">
        <v>6.9000000000000006E-2</v>
      </c>
      <c r="I116" s="6"/>
      <c r="J116" s="7">
        <v>3.94</v>
      </c>
      <c r="K116" s="6"/>
      <c r="L116" s="7">
        <v>1.4E-2</v>
      </c>
      <c r="M116" s="6"/>
    </row>
    <row r="117" spans="2:13" x14ac:dyDescent="0.3">
      <c r="B117" s="6"/>
      <c r="C117" s="6"/>
      <c r="D117" s="6" t="s">
        <v>319</v>
      </c>
      <c r="E117" s="6"/>
      <c r="F117" s="7">
        <v>0.25600000000000001</v>
      </c>
      <c r="G117" s="6"/>
      <c r="H117" s="7">
        <v>6.9000000000000006E-2</v>
      </c>
      <c r="I117" s="6"/>
      <c r="J117" s="7">
        <v>3.6970000000000001</v>
      </c>
      <c r="K117" s="6"/>
      <c r="L117" s="7">
        <v>2.9000000000000001E-2</v>
      </c>
      <c r="M117" s="6"/>
    </row>
    <row r="118" spans="2:13" x14ac:dyDescent="0.3">
      <c r="B118" s="6"/>
      <c r="C118" s="6"/>
      <c r="D118" s="6" t="s">
        <v>321</v>
      </c>
      <c r="E118" s="6"/>
      <c r="F118" s="7">
        <v>0.25600000000000001</v>
      </c>
      <c r="G118" s="6"/>
      <c r="H118" s="7">
        <v>6.7000000000000004E-2</v>
      </c>
      <c r="I118" s="6"/>
      <c r="J118" s="7">
        <v>3.8410000000000002</v>
      </c>
      <c r="K118" s="6"/>
      <c r="L118" s="7">
        <v>2.1999999999999999E-2</v>
      </c>
      <c r="M118" s="6"/>
    </row>
    <row r="119" spans="2:13" x14ac:dyDescent="0.3">
      <c r="B119" s="6"/>
      <c r="C119" s="6"/>
      <c r="D119" s="6" t="s">
        <v>323</v>
      </c>
      <c r="E119" s="6"/>
      <c r="F119" s="7">
        <v>0.27200000000000002</v>
      </c>
      <c r="G119" s="6"/>
      <c r="H119" s="7">
        <v>6.9000000000000006E-2</v>
      </c>
      <c r="I119" s="6"/>
      <c r="J119" s="7">
        <v>3.9279999999999999</v>
      </c>
      <c r="K119" s="6"/>
      <c r="L119" s="7">
        <v>1.4E-2</v>
      </c>
      <c r="M119" s="6"/>
    </row>
    <row r="120" spans="2:13" x14ac:dyDescent="0.3">
      <c r="B120" s="6" t="s">
        <v>314</v>
      </c>
      <c r="C120" s="6"/>
      <c r="D120" s="6" t="s">
        <v>316</v>
      </c>
      <c r="E120" s="6"/>
      <c r="F120" s="7">
        <v>0.27800000000000002</v>
      </c>
      <c r="G120" s="6"/>
      <c r="H120" s="7">
        <v>6.9000000000000006E-2</v>
      </c>
      <c r="I120" s="6"/>
      <c r="J120" s="7">
        <v>4.0140000000000002</v>
      </c>
      <c r="K120" s="6"/>
      <c r="L120" s="7">
        <v>1.0999999999999999E-2</v>
      </c>
      <c r="M120" s="6"/>
    </row>
    <row r="121" spans="2:13" x14ac:dyDescent="0.3">
      <c r="B121" s="6"/>
      <c r="C121" s="6"/>
      <c r="D121" s="6" t="s">
        <v>317</v>
      </c>
      <c r="E121" s="6"/>
      <c r="F121" s="7">
        <v>0.29699999999999999</v>
      </c>
      <c r="G121" s="6"/>
      <c r="H121" s="7">
        <v>6.9000000000000006E-2</v>
      </c>
      <c r="I121" s="6"/>
      <c r="J121" s="7">
        <v>4.2859999999999996</v>
      </c>
      <c r="K121" s="6"/>
      <c r="L121" s="7">
        <v>5.0000000000000001E-3</v>
      </c>
      <c r="M121" s="6"/>
    </row>
    <row r="122" spans="2:13" x14ac:dyDescent="0.3">
      <c r="B122" s="6"/>
      <c r="C122" s="6"/>
      <c r="D122" s="6" t="s">
        <v>319</v>
      </c>
      <c r="E122" s="6"/>
      <c r="F122" s="7">
        <v>0.28000000000000003</v>
      </c>
      <c r="G122" s="6"/>
      <c r="H122" s="7">
        <v>6.9000000000000006E-2</v>
      </c>
      <c r="I122" s="6"/>
      <c r="J122" s="7">
        <v>4.0430000000000001</v>
      </c>
      <c r="K122" s="6"/>
      <c r="L122" s="7">
        <v>0.01</v>
      </c>
      <c r="M122" s="6"/>
    </row>
    <row r="123" spans="2:13" x14ac:dyDescent="0.3">
      <c r="B123" s="6"/>
      <c r="C123" s="6"/>
      <c r="D123" s="6" t="s">
        <v>321</v>
      </c>
      <c r="E123" s="6"/>
      <c r="F123" s="7">
        <v>0.28000000000000003</v>
      </c>
      <c r="G123" s="6"/>
      <c r="H123" s="7">
        <v>6.9000000000000006E-2</v>
      </c>
      <c r="I123" s="6"/>
      <c r="J123" s="7">
        <v>4.0350000000000001</v>
      </c>
      <c r="K123" s="6"/>
      <c r="L123" s="7">
        <v>0.01</v>
      </c>
      <c r="M123" s="6"/>
    </row>
    <row r="124" spans="2:13" x14ac:dyDescent="0.3">
      <c r="B124" s="6"/>
      <c r="C124" s="6"/>
      <c r="D124" s="6" t="s">
        <v>323</v>
      </c>
      <c r="E124" s="6"/>
      <c r="F124" s="7">
        <v>0.29599999999999999</v>
      </c>
      <c r="G124" s="6"/>
      <c r="H124" s="7">
        <v>6.7000000000000004E-2</v>
      </c>
      <c r="I124" s="6"/>
      <c r="J124" s="7">
        <v>4.4509999999999996</v>
      </c>
      <c r="K124" s="6"/>
      <c r="L124" s="7">
        <v>4.0000000000000001E-3</v>
      </c>
      <c r="M124" s="6"/>
    </row>
    <row r="125" spans="2:13" x14ac:dyDescent="0.3">
      <c r="B125" s="6" t="s">
        <v>316</v>
      </c>
      <c r="C125" s="6"/>
      <c r="D125" s="6" t="s">
        <v>317</v>
      </c>
      <c r="E125" s="6"/>
      <c r="F125" s="7">
        <v>1.9E-2</v>
      </c>
      <c r="G125" s="6"/>
      <c r="H125" s="7">
        <v>3.7999999999999999E-2</v>
      </c>
      <c r="I125" s="6"/>
      <c r="J125" s="7">
        <v>0.49399999999999999</v>
      </c>
      <c r="K125" s="6"/>
      <c r="L125" s="7">
        <v>1</v>
      </c>
      <c r="M125" s="6"/>
    </row>
    <row r="126" spans="2:13" x14ac:dyDescent="0.3">
      <c r="B126" s="6"/>
      <c r="C126" s="6"/>
      <c r="D126" s="6" t="s">
        <v>319</v>
      </c>
      <c r="E126" s="6"/>
      <c r="F126" s="7">
        <v>2E-3</v>
      </c>
      <c r="G126" s="6"/>
      <c r="H126" s="7">
        <v>3.7999999999999999E-2</v>
      </c>
      <c r="I126" s="6"/>
      <c r="J126" s="7">
        <v>5.1999999999999998E-2</v>
      </c>
      <c r="K126" s="6"/>
      <c r="L126" s="7">
        <v>1</v>
      </c>
      <c r="M126" s="6"/>
    </row>
    <row r="127" spans="2:13" x14ac:dyDescent="0.3">
      <c r="B127" s="6"/>
      <c r="C127" s="6"/>
      <c r="D127" s="6" t="s">
        <v>321</v>
      </c>
      <c r="E127" s="6"/>
      <c r="F127" s="7">
        <v>1E-3</v>
      </c>
      <c r="G127" s="6"/>
      <c r="H127" s="7">
        <v>3.7999999999999999E-2</v>
      </c>
      <c r="I127" s="6"/>
      <c r="J127" s="7">
        <v>3.7999999999999999E-2</v>
      </c>
      <c r="K127" s="6"/>
      <c r="L127" s="7">
        <v>1</v>
      </c>
      <c r="M127" s="6"/>
    </row>
    <row r="128" spans="2:13" x14ac:dyDescent="0.3">
      <c r="B128" s="6"/>
      <c r="C128" s="6"/>
      <c r="D128" s="6" t="s">
        <v>323</v>
      </c>
      <c r="E128" s="6"/>
      <c r="F128" s="7">
        <v>1.7999999999999999E-2</v>
      </c>
      <c r="G128" s="6"/>
      <c r="H128" s="7">
        <v>3.7999999999999999E-2</v>
      </c>
      <c r="I128" s="6"/>
      <c r="J128" s="7">
        <v>0.47299999999999998</v>
      </c>
      <c r="K128" s="6"/>
      <c r="L128" s="7">
        <v>1</v>
      </c>
      <c r="M128" s="6"/>
    </row>
    <row r="129" spans="1:17" x14ac:dyDescent="0.3">
      <c r="B129" s="6" t="s">
        <v>317</v>
      </c>
      <c r="C129" s="6"/>
      <c r="D129" s="6" t="s">
        <v>319</v>
      </c>
      <c r="E129" s="6"/>
      <c r="F129" s="7">
        <v>-1.7000000000000001E-2</v>
      </c>
      <c r="G129" s="6"/>
      <c r="H129" s="7">
        <v>3.7999999999999999E-2</v>
      </c>
      <c r="I129" s="6"/>
      <c r="J129" s="7">
        <v>-0.442</v>
      </c>
      <c r="K129" s="6"/>
      <c r="L129" s="7">
        <v>1</v>
      </c>
      <c r="M129" s="6"/>
    </row>
    <row r="130" spans="1:17" x14ac:dyDescent="0.3">
      <c r="B130" s="6"/>
      <c r="C130" s="6"/>
      <c r="D130" s="6" t="s">
        <v>321</v>
      </c>
      <c r="E130" s="6"/>
      <c r="F130" s="7">
        <v>-1.7000000000000001E-2</v>
      </c>
      <c r="G130" s="6"/>
      <c r="H130" s="7">
        <v>3.7999999999999999E-2</v>
      </c>
      <c r="I130" s="6"/>
      <c r="J130" s="7">
        <v>-0.45600000000000002</v>
      </c>
      <c r="K130" s="6"/>
      <c r="L130" s="7">
        <v>1</v>
      </c>
      <c r="M130" s="6"/>
    </row>
    <row r="131" spans="1:17" x14ac:dyDescent="0.3">
      <c r="B131" s="6"/>
      <c r="C131" s="6"/>
      <c r="D131" s="6" t="s">
        <v>323</v>
      </c>
      <c r="E131" s="6"/>
      <c r="F131" s="7">
        <f>-8.12*10-4</f>
        <v>-85.199999999999989</v>
      </c>
      <c r="G131" s="6"/>
      <c r="H131" s="7">
        <v>3.7999999999999999E-2</v>
      </c>
      <c r="I131" s="6"/>
      <c r="J131" s="7">
        <v>-2.1000000000000001E-2</v>
      </c>
      <c r="K131" s="6"/>
      <c r="L131" s="7">
        <v>1</v>
      </c>
      <c r="M131" s="6"/>
    </row>
    <row r="132" spans="1:17" x14ac:dyDescent="0.3">
      <c r="B132" s="6" t="s">
        <v>319</v>
      </c>
      <c r="C132" s="6"/>
      <c r="D132" s="6" t="s">
        <v>321</v>
      </c>
      <c r="E132" s="6"/>
      <c r="F132" s="7">
        <f>-5.508*10-4</f>
        <v>-59.08</v>
      </c>
      <c r="G132" s="6"/>
      <c r="H132" s="7">
        <v>3.7999999999999999E-2</v>
      </c>
      <c r="I132" s="6"/>
      <c r="J132" s="7">
        <v>-1.4E-2</v>
      </c>
      <c r="K132" s="6"/>
      <c r="L132" s="7">
        <v>1</v>
      </c>
      <c r="M132" s="6"/>
    </row>
    <row r="133" spans="1:17" x14ac:dyDescent="0.3">
      <c r="B133" s="6"/>
      <c r="C133" s="6"/>
      <c r="D133" s="6" t="s">
        <v>323</v>
      </c>
      <c r="E133" s="6"/>
      <c r="F133" s="7">
        <v>1.6E-2</v>
      </c>
      <c r="G133" s="6"/>
      <c r="H133" s="7">
        <v>3.7999999999999999E-2</v>
      </c>
      <c r="I133" s="6"/>
      <c r="J133" s="7">
        <v>0.42099999999999999</v>
      </c>
      <c r="K133" s="6"/>
      <c r="L133" s="7">
        <v>1</v>
      </c>
      <c r="M133" s="6"/>
    </row>
    <row r="134" spans="1:17" x14ac:dyDescent="0.3">
      <c r="B134" s="6" t="s">
        <v>321</v>
      </c>
      <c r="C134" s="6"/>
      <c r="D134" s="6" t="s">
        <v>323</v>
      </c>
      <c r="E134" s="6"/>
      <c r="F134" s="7">
        <v>1.7000000000000001E-2</v>
      </c>
      <c r="G134" s="6"/>
      <c r="H134" s="7">
        <v>3.7999999999999999E-2</v>
      </c>
      <c r="I134" s="6"/>
      <c r="J134" s="7">
        <v>0.435</v>
      </c>
      <c r="K134" s="6"/>
      <c r="L134" s="7">
        <v>1</v>
      </c>
      <c r="M134" s="6"/>
    </row>
    <row r="135" spans="1:17" ht="15" thickBot="1" x14ac:dyDescent="0.35">
      <c r="B135" s="16"/>
      <c r="C135" s="16"/>
      <c r="D135" s="16"/>
      <c r="E135" s="16"/>
      <c r="F135" s="16"/>
      <c r="G135" s="16"/>
      <c r="H135" s="16"/>
      <c r="I135" s="16"/>
      <c r="J135" s="16"/>
      <c r="K135" s="16"/>
      <c r="L135" s="16"/>
      <c r="M135" s="16"/>
    </row>
    <row r="136" spans="1:17" ht="14.4" customHeight="1" x14ac:dyDescent="0.3">
      <c r="B136" s="17" t="s">
        <v>330</v>
      </c>
      <c r="C136" s="17"/>
      <c r="D136" s="17"/>
      <c r="E136" s="17"/>
      <c r="F136" s="17"/>
      <c r="G136" s="17"/>
      <c r="H136" s="17"/>
      <c r="I136" s="17"/>
      <c r="J136" s="17"/>
      <c r="K136" s="17"/>
      <c r="L136" s="17"/>
      <c r="M136" s="17"/>
    </row>
    <row r="138" spans="1:17" s="4" customFormat="1" x14ac:dyDescent="0.3">
      <c r="A138"/>
    </row>
    <row r="140" spans="1:17" ht="23.4" x14ac:dyDescent="0.3">
      <c r="B140" s="5" t="s">
        <v>522</v>
      </c>
    </row>
    <row r="142" spans="1:17" ht="15" thickBot="1" x14ac:dyDescent="0.35">
      <c r="B142" s="14" t="s">
        <v>225</v>
      </c>
      <c r="C142" s="14"/>
      <c r="D142" s="14"/>
      <c r="E142" s="14"/>
      <c r="F142" s="14"/>
      <c r="G142" s="14"/>
      <c r="H142" s="14"/>
      <c r="I142" s="14"/>
      <c r="J142" s="14"/>
      <c r="K142" s="14"/>
      <c r="L142" s="14"/>
      <c r="M142" s="14"/>
      <c r="N142" s="14"/>
      <c r="O142" s="14"/>
      <c r="P142" s="14"/>
      <c r="Q142" s="14"/>
    </row>
    <row r="143" spans="1:17" ht="15" thickBot="1" x14ac:dyDescent="0.35">
      <c r="B143" s="15" t="s">
        <v>226</v>
      </c>
      <c r="C143" s="15"/>
      <c r="D143" s="15" t="s">
        <v>289</v>
      </c>
      <c r="E143" s="15"/>
      <c r="F143" s="15" t="s">
        <v>227</v>
      </c>
      <c r="G143" s="15"/>
      <c r="H143" s="15" t="s">
        <v>228</v>
      </c>
      <c r="I143" s="15"/>
      <c r="J143" s="15" t="s">
        <v>229</v>
      </c>
      <c r="K143" s="15"/>
      <c r="L143" s="15" t="s">
        <v>230</v>
      </c>
      <c r="M143" s="15"/>
      <c r="N143" s="15" t="s">
        <v>231</v>
      </c>
      <c r="O143" s="15"/>
      <c r="P143" s="15" t="s">
        <v>232</v>
      </c>
      <c r="Q143" s="15"/>
    </row>
    <row r="144" spans="1:17" x14ac:dyDescent="0.3">
      <c r="B144" s="6" t="s">
        <v>233</v>
      </c>
      <c r="C144" s="6"/>
      <c r="D144" s="6" t="s">
        <v>290</v>
      </c>
      <c r="E144" s="6"/>
      <c r="F144" s="7">
        <v>0.40799999999999997</v>
      </c>
      <c r="G144" s="6" t="s">
        <v>291</v>
      </c>
      <c r="H144" s="7">
        <v>4</v>
      </c>
      <c r="I144" s="6" t="s">
        <v>291</v>
      </c>
      <c r="J144" s="7">
        <v>0.10199999999999999</v>
      </c>
      <c r="K144" s="6" t="s">
        <v>291</v>
      </c>
      <c r="L144" s="7">
        <v>4.5570000000000004</v>
      </c>
      <c r="M144" s="6" t="s">
        <v>291</v>
      </c>
      <c r="N144" s="7">
        <v>2E-3</v>
      </c>
      <c r="O144" s="6" t="s">
        <v>291</v>
      </c>
      <c r="P144" s="7">
        <v>0.17199999999999999</v>
      </c>
      <c r="Q144" s="6"/>
    </row>
    <row r="145" spans="2:17" x14ac:dyDescent="0.3">
      <c r="B145" s="6"/>
      <c r="C145" s="6"/>
      <c r="D145" s="6" t="s">
        <v>293</v>
      </c>
      <c r="E145" s="6"/>
      <c r="F145" s="7">
        <v>0.40799999999999997</v>
      </c>
      <c r="G145" s="6"/>
      <c r="H145" s="7">
        <v>1.845</v>
      </c>
      <c r="I145" s="6"/>
      <c r="J145" s="7">
        <v>0.221</v>
      </c>
      <c r="K145" s="6"/>
      <c r="L145" s="7">
        <v>4.5570000000000004</v>
      </c>
      <c r="M145" s="6"/>
      <c r="N145" s="7">
        <v>1.9E-2</v>
      </c>
      <c r="O145" s="6"/>
      <c r="P145" s="7">
        <v>0.17199999999999999</v>
      </c>
      <c r="Q145" s="6"/>
    </row>
    <row r="146" spans="2:17" x14ac:dyDescent="0.3">
      <c r="B146" s="6" t="s">
        <v>253</v>
      </c>
      <c r="C146" s="6"/>
      <c r="D146" s="6" t="s">
        <v>290</v>
      </c>
      <c r="E146" s="6"/>
      <c r="F146" s="7">
        <v>5.8000000000000003E-2</v>
      </c>
      <c r="G146" s="6" t="s">
        <v>291</v>
      </c>
      <c r="H146" s="7">
        <v>4</v>
      </c>
      <c r="I146" s="6" t="s">
        <v>291</v>
      </c>
      <c r="J146" s="7">
        <v>1.4E-2</v>
      </c>
      <c r="K146" s="6" t="s">
        <v>291</v>
      </c>
      <c r="L146" s="7">
        <v>0.64300000000000002</v>
      </c>
      <c r="M146" s="6" t="s">
        <v>291</v>
      </c>
      <c r="N146" s="7">
        <v>0.63300000000000001</v>
      </c>
      <c r="O146" s="6" t="s">
        <v>291</v>
      </c>
      <c r="P146" s="7">
        <v>2.8000000000000001E-2</v>
      </c>
      <c r="Q146" s="6"/>
    </row>
    <row r="147" spans="2:17" x14ac:dyDescent="0.3">
      <c r="B147" s="6"/>
      <c r="C147" s="6"/>
      <c r="D147" s="6" t="s">
        <v>293</v>
      </c>
      <c r="E147" s="6"/>
      <c r="F147" s="7">
        <v>5.8000000000000003E-2</v>
      </c>
      <c r="G147" s="6"/>
      <c r="H147" s="7">
        <v>1.845</v>
      </c>
      <c r="I147" s="6"/>
      <c r="J147" s="7">
        <v>3.1E-2</v>
      </c>
      <c r="K147" s="6"/>
      <c r="L147" s="7">
        <v>0.64300000000000002</v>
      </c>
      <c r="M147" s="6"/>
      <c r="N147" s="7">
        <v>0.51900000000000002</v>
      </c>
      <c r="O147" s="6"/>
      <c r="P147" s="7">
        <v>2.8000000000000001E-2</v>
      </c>
      <c r="Q147" s="6"/>
    </row>
    <row r="148" spans="2:17" x14ac:dyDescent="0.3">
      <c r="B148" s="6" t="s">
        <v>234</v>
      </c>
      <c r="C148" s="6"/>
      <c r="D148" s="6" t="s">
        <v>290</v>
      </c>
      <c r="E148" s="6"/>
      <c r="F148" s="7">
        <v>1.968</v>
      </c>
      <c r="G148" s="6"/>
      <c r="H148" s="7">
        <v>88</v>
      </c>
      <c r="I148" s="6"/>
      <c r="J148" s="7">
        <v>2.1999999999999999E-2</v>
      </c>
      <c r="K148" s="6"/>
      <c r="L148" s="7"/>
      <c r="M148" s="6"/>
      <c r="N148" s="7"/>
      <c r="O148" s="6"/>
      <c r="P148" s="7"/>
      <c r="Q148" s="6"/>
    </row>
    <row r="149" spans="2:17" x14ac:dyDescent="0.3">
      <c r="B149" s="6"/>
      <c r="C149" s="6"/>
      <c r="D149" s="6" t="s">
        <v>293</v>
      </c>
      <c r="E149" s="6"/>
      <c r="F149" s="7">
        <v>1.968</v>
      </c>
      <c r="G149" s="6"/>
      <c r="H149" s="7">
        <v>40.588000000000001</v>
      </c>
      <c r="I149" s="6"/>
      <c r="J149" s="7">
        <v>4.8000000000000001E-2</v>
      </c>
      <c r="K149" s="6"/>
      <c r="L149" s="7"/>
      <c r="M149" s="6"/>
      <c r="N149" s="7"/>
      <c r="O149" s="6"/>
      <c r="P149" s="7"/>
      <c r="Q149" s="6"/>
    </row>
    <row r="150" spans="2:17" x14ac:dyDescent="0.3">
      <c r="B150" s="6" t="s">
        <v>235</v>
      </c>
      <c r="C150" s="6"/>
      <c r="D150" s="6" t="s">
        <v>290</v>
      </c>
      <c r="E150" s="6"/>
      <c r="F150" s="7">
        <v>2.6059999999999999</v>
      </c>
      <c r="G150" s="6"/>
      <c r="H150" s="7">
        <v>1</v>
      </c>
      <c r="I150" s="6"/>
      <c r="J150" s="7">
        <v>2.6059999999999999</v>
      </c>
      <c r="K150" s="6"/>
      <c r="L150" s="7">
        <v>13.385999999999999</v>
      </c>
      <c r="M150" s="6"/>
      <c r="N150" s="7">
        <v>1E-3</v>
      </c>
      <c r="O150" s="6"/>
      <c r="P150" s="7">
        <v>0.378</v>
      </c>
      <c r="Q150" s="6"/>
    </row>
    <row r="151" spans="2:17" ht="28.8" x14ac:dyDescent="0.3">
      <c r="B151" s="6" t="s">
        <v>254</v>
      </c>
      <c r="C151" s="6"/>
      <c r="D151" s="6" t="s">
        <v>290</v>
      </c>
      <c r="E151" s="6"/>
      <c r="F151" s="7">
        <v>0.64</v>
      </c>
      <c r="G151" s="6"/>
      <c r="H151" s="7">
        <v>1</v>
      </c>
      <c r="I151" s="6"/>
      <c r="J151" s="7">
        <v>0.64</v>
      </c>
      <c r="K151" s="6"/>
      <c r="L151" s="7">
        <v>3.2879999999999998</v>
      </c>
      <c r="M151" s="6"/>
      <c r="N151" s="7">
        <v>8.3000000000000004E-2</v>
      </c>
      <c r="O151" s="6"/>
      <c r="P151" s="7">
        <v>0.13</v>
      </c>
      <c r="Q151" s="6"/>
    </row>
    <row r="152" spans="2:17" x14ac:dyDescent="0.3">
      <c r="B152" s="6" t="s">
        <v>234</v>
      </c>
      <c r="C152" s="6"/>
      <c r="D152" s="6" t="s">
        <v>290</v>
      </c>
      <c r="E152" s="6"/>
      <c r="F152" s="7">
        <v>4.282</v>
      </c>
      <c r="G152" s="6"/>
      <c r="H152" s="7">
        <v>22</v>
      </c>
      <c r="I152" s="6"/>
      <c r="J152" s="7">
        <v>0.19500000000000001</v>
      </c>
      <c r="K152" s="6"/>
      <c r="L152" s="7"/>
      <c r="M152" s="6"/>
      <c r="N152" s="7"/>
      <c r="O152" s="6"/>
      <c r="P152" s="7"/>
      <c r="Q152" s="6"/>
    </row>
    <row r="153" spans="2:17" ht="32.4" x14ac:dyDescent="0.3">
      <c r="B153" s="6" t="s">
        <v>236</v>
      </c>
      <c r="C153" s="6"/>
      <c r="D153" s="6" t="s">
        <v>290</v>
      </c>
      <c r="E153" s="6"/>
      <c r="F153" s="7">
        <v>0.45700000000000002</v>
      </c>
      <c r="G153" s="6" t="s">
        <v>291</v>
      </c>
      <c r="H153" s="7">
        <v>4</v>
      </c>
      <c r="I153" s="6" t="s">
        <v>291</v>
      </c>
      <c r="J153" s="7">
        <v>0.114</v>
      </c>
      <c r="K153" s="6" t="s">
        <v>291</v>
      </c>
      <c r="L153" s="7">
        <v>8.8239999999999998</v>
      </c>
      <c r="M153" s="6" t="s">
        <v>291</v>
      </c>
      <c r="N153" s="7" t="s">
        <v>523</v>
      </c>
      <c r="O153" s="6" t="s">
        <v>291</v>
      </c>
      <c r="P153" s="7">
        <v>0.28599999999999998</v>
      </c>
      <c r="Q153" s="6"/>
    </row>
    <row r="154" spans="2:17" ht="32.4" x14ac:dyDescent="0.3">
      <c r="B154" s="6"/>
      <c r="C154" s="6"/>
      <c r="D154" s="6" t="s">
        <v>293</v>
      </c>
      <c r="E154" s="6"/>
      <c r="F154" s="7">
        <v>0.45700000000000002</v>
      </c>
      <c r="G154" s="6"/>
      <c r="H154" s="7">
        <v>1.92</v>
      </c>
      <c r="I154" s="6"/>
      <c r="J154" s="7">
        <v>0.23799999999999999</v>
      </c>
      <c r="K154" s="6"/>
      <c r="L154" s="7">
        <v>8.8239999999999998</v>
      </c>
      <c r="M154" s="6"/>
      <c r="N154" s="7" t="s">
        <v>524</v>
      </c>
      <c r="O154" s="6"/>
      <c r="P154" s="7">
        <v>0.28599999999999998</v>
      </c>
      <c r="Q154" s="6"/>
    </row>
    <row r="155" spans="2:17" ht="28.8" x14ac:dyDescent="0.3">
      <c r="B155" s="6" t="s">
        <v>255</v>
      </c>
      <c r="C155" s="6"/>
      <c r="D155" s="6" t="s">
        <v>290</v>
      </c>
      <c r="E155" s="6"/>
      <c r="F155" s="7">
        <v>6.0999999999999999E-2</v>
      </c>
      <c r="G155" s="6" t="s">
        <v>291</v>
      </c>
      <c r="H155" s="7">
        <v>4</v>
      </c>
      <c r="I155" s="6" t="s">
        <v>291</v>
      </c>
      <c r="J155" s="7">
        <v>1.4999999999999999E-2</v>
      </c>
      <c r="K155" s="6" t="s">
        <v>291</v>
      </c>
      <c r="L155" s="7">
        <v>1.179</v>
      </c>
      <c r="M155" s="6" t="s">
        <v>291</v>
      </c>
      <c r="N155" s="7">
        <v>0.32600000000000001</v>
      </c>
      <c r="O155" s="6" t="s">
        <v>291</v>
      </c>
      <c r="P155" s="7">
        <v>5.0999999999999997E-2</v>
      </c>
      <c r="Q155" s="6"/>
    </row>
    <row r="156" spans="2:17" x14ac:dyDescent="0.3">
      <c r="B156" s="6"/>
      <c r="C156" s="6"/>
      <c r="D156" s="6" t="s">
        <v>293</v>
      </c>
      <c r="E156" s="6"/>
      <c r="F156" s="7">
        <v>6.0999999999999999E-2</v>
      </c>
      <c r="G156" s="6"/>
      <c r="H156" s="7">
        <v>1.92</v>
      </c>
      <c r="I156" s="6"/>
      <c r="J156" s="7">
        <v>3.2000000000000001E-2</v>
      </c>
      <c r="K156" s="6"/>
      <c r="L156" s="7">
        <v>1.179</v>
      </c>
      <c r="M156" s="6"/>
      <c r="N156" s="7">
        <v>0.316</v>
      </c>
      <c r="O156" s="6"/>
      <c r="P156" s="7">
        <v>5.0999999999999997E-2</v>
      </c>
      <c r="Q156" s="6"/>
    </row>
    <row r="157" spans="2:17" x14ac:dyDescent="0.3">
      <c r="B157" s="6" t="s">
        <v>234</v>
      </c>
      <c r="C157" s="6"/>
      <c r="D157" s="6" t="s">
        <v>290</v>
      </c>
      <c r="E157" s="6"/>
      <c r="F157" s="7">
        <v>1.139</v>
      </c>
      <c r="G157" s="6"/>
      <c r="H157" s="7">
        <v>88</v>
      </c>
      <c r="I157" s="6"/>
      <c r="J157" s="7">
        <v>1.2999999999999999E-2</v>
      </c>
      <c r="K157" s="6"/>
      <c r="L157" s="7"/>
      <c r="M157" s="6"/>
      <c r="N157" s="7"/>
      <c r="O157" s="6"/>
      <c r="P157" s="7"/>
      <c r="Q157" s="6"/>
    </row>
    <row r="158" spans="2:17" x14ac:dyDescent="0.3">
      <c r="B158" s="6"/>
      <c r="C158" s="6"/>
      <c r="D158" s="6" t="s">
        <v>293</v>
      </c>
      <c r="E158" s="6"/>
      <c r="F158" s="7">
        <v>1.139</v>
      </c>
      <c r="G158" s="6"/>
      <c r="H158" s="7">
        <v>42.246000000000002</v>
      </c>
      <c r="I158" s="6"/>
      <c r="J158" s="7">
        <v>2.7E-2</v>
      </c>
      <c r="K158" s="6"/>
      <c r="L158" s="7"/>
      <c r="M158" s="6"/>
      <c r="N158" s="7"/>
      <c r="O158" s="6"/>
      <c r="P158" s="7"/>
      <c r="Q158" s="6"/>
    </row>
    <row r="159" spans="2:17" ht="15" thickBot="1" x14ac:dyDescent="0.35">
      <c r="B159" s="16"/>
      <c r="C159" s="16"/>
      <c r="D159" s="16"/>
      <c r="E159" s="16"/>
      <c r="F159" s="16"/>
      <c r="G159" s="16"/>
      <c r="H159" s="16"/>
      <c r="I159" s="16"/>
      <c r="J159" s="16"/>
      <c r="K159" s="16"/>
      <c r="L159" s="16"/>
      <c r="M159" s="16"/>
      <c r="N159" s="16"/>
      <c r="O159" s="16"/>
      <c r="P159" s="16"/>
      <c r="Q159" s="16"/>
    </row>
    <row r="160" spans="2:17" ht="14.4" customHeight="1" x14ac:dyDescent="0.3">
      <c r="B160" s="17" t="s">
        <v>296</v>
      </c>
      <c r="C160" s="17"/>
      <c r="D160" s="17"/>
      <c r="E160" s="17"/>
      <c r="F160" s="17"/>
      <c r="G160" s="17"/>
      <c r="H160" s="17"/>
      <c r="I160" s="17"/>
      <c r="J160" s="17"/>
      <c r="K160" s="17"/>
      <c r="L160" s="17"/>
      <c r="M160" s="17"/>
      <c r="N160" s="17"/>
      <c r="O160" s="17"/>
      <c r="P160" s="17"/>
      <c r="Q160" s="17"/>
    </row>
    <row r="161" spans="2:17" ht="14.4" customHeight="1" x14ac:dyDescent="0.3">
      <c r="B161" s="18" t="s">
        <v>237</v>
      </c>
      <c r="C161" s="18"/>
      <c r="D161" s="18"/>
      <c r="E161" s="18"/>
      <c r="F161" s="18"/>
      <c r="G161" s="18"/>
      <c r="H161" s="18"/>
      <c r="I161" s="18"/>
      <c r="J161" s="18"/>
      <c r="K161" s="18"/>
      <c r="L161" s="18"/>
      <c r="M161" s="18"/>
      <c r="N161" s="18"/>
      <c r="O161" s="18"/>
      <c r="P161" s="18"/>
      <c r="Q161" s="18"/>
    </row>
    <row r="162" spans="2:17" ht="14.4" customHeight="1" x14ac:dyDescent="0.3">
      <c r="B162" s="19" t="s">
        <v>297</v>
      </c>
      <c r="C162" s="19"/>
      <c r="D162" s="19"/>
      <c r="E162" s="19"/>
      <c r="F162" s="19"/>
      <c r="G162" s="19"/>
      <c r="H162" s="19"/>
      <c r="I162" s="19"/>
      <c r="J162" s="19"/>
      <c r="K162" s="19"/>
      <c r="L162" s="19"/>
      <c r="M162" s="19"/>
      <c r="N162" s="19"/>
      <c r="O162" s="19"/>
      <c r="P162" s="19"/>
      <c r="Q162" s="19"/>
    </row>
    <row r="164" spans="2:17" ht="15" thickBot="1" x14ac:dyDescent="0.35">
      <c r="B164" s="14" t="s">
        <v>238</v>
      </c>
      <c r="C164" s="14"/>
      <c r="D164" s="14"/>
      <c r="E164" s="14"/>
      <c r="F164" s="14"/>
      <c r="G164" s="14"/>
      <c r="H164" s="14"/>
      <c r="I164" s="14"/>
      <c r="J164" s="14"/>
      <c r="K164" s="14"/>
      <c r="L164" s="14"/>
      <c r="M164" s="14"/>
      <c r="N164" s="14"/>
      <c r="O164" s="14"/>
    </row>
    <row r="165" spans="2:17" ht="15" thickBot="1" x14ac:dyDescent="0.35">
      <c r="B165" s="15" t="s">
        <v>226</v>
      </c>
      <c r="C165" s="15"/>
      <c r="D165" s="15" t="s">
        <v>227</v>
      </c>
      <c r="E165" s="15"/>
      <c r="F165" s="15" t="s">
        <v>228</v>
      </c>
      <c r="G165" s="15"/>
      <c r="H165" s="15" t="s">
        <v>229</v>
      </c>
      <c r="I165" s="15"/>
      <c r="J165" s="15" t="s">
        <v>230</v>
      </c>
      <c r="K165" s="15"/>
      <c r="L165" s="15" t="s">
        <v>231</v>
      </c>
      <c r="M165" s="15"/>
      <c r="N165" s="15" t="s">
        <v>232</v>
      </c>
      <c r="O165" s="15"/>
    </row>
    <row r="166" spans="2:17" x14ac:dyDescent="0.3">
      <c r="B166" s="6" t="s">
        <v>1</v>
      </c>
      <c r="C166" s="6"/>
      <c r="D166" s="7">
        <v>7.3040000000000003</v>
      </c>
      <c r="E166" s="6"/>
      <c r="F166" s="7">
        <v>1</v>
      </c>
      <c r="G166" s="6"/>
      <c r="H166" s="7">
        <v>7.3040000000000003</v>
      </c>
      <c r="I166" s="6"/>
      <c r="J166" s="7">
        <v>5.0350000000000001</v>
      </c>
      <c r="K166" s="6"/>
      <c r="L166" s="7">
        <v>3.5000000000000003E-2</v>
      </c>
      <c r="M166" s="6"/>
      <c r="N166" s="7">
        <v>0.186</v>
      </c>
      <c r="O166" s="6"/>
    </row>
    <row r="167" spans="2:17" x14ac:dyDescent="0.3">
      <c r="B167" s="6" t="s">
        <v>234</v>
      </c>
      <c r="C167" s="6"/>
      <c r="D167" s="7">
        <v>31.916</v>
      </c>
      <c r="E167" s="6"/>
      <c r="F167" s="7">
        <v>22</v>
      </c>
      <c r="G167" s="6"/>
      <c r="H167" s="7">
        <v>1.4510000000000001</v>
      </c>
      <c r="I167" s="6"/>
      <c r="J167" s="7"/>
      <c r="K167" s="6"/>
      <c r="L167" s="7"/>
      <c r="M167" s="6"/>
      <c r="N167" s="7"/>
      <c r="O167" s="6"/>
    </row>
    <row r="168" spans="2:17" ht="15" thickBot="1" x14ac:dyDescent="0.35">
      <c r="B168" s="16"/>
      <c r="C168" s="16"/>
      <c r="D168" s="16"/>
      <c r="E168" s="16"/>
      <c r="F168" s="16"/>
      <c r="G168" s="16"/>
      <c r="H168" s="16"/>
      <c r="I168" s="16"/>
      <c r="J168" s="16"/>
      <c r="K168" s="16"/>
      <c r="L168" s="16"/>
      <c r="M168" s="16"/>
      <c r="N168" s="16"/>
      <c r="O168" s="16"/>
    </row>
    <row r="169" spans="2:17" ht="14.4" customHeight="1" x14ac:dyDescent="0.3">
      <c r="B169" s="17" t="s">
        <v>237</v>
      </c>
      <c r="C169" s="17"/>
      <c r="D169" s="17"/>
      <c r="E169" s="17"/>
      <c r="F169" s="17"/>
      <c r="G169" s="17"/>
      <c r="H169" s="17"/>
      <c r="I169" s="17"/>
      <c r="J169" s="17"/>
      <c r="K169" s="17"/>
      <c r="L169" s="17"/>
      <c r="M169" s="17"/>
      <c r="N169" s="17"/>
      <c r="O169" s="17"/>
    </row>
    <row r="172" spans="2:17" ht="18" x14ac:dyDescent="0.3">
      <c r="B172" s="8" t="s">
        <v>298</v>
      </c>
    </row>
    <row r="174" spans="2:17" ht="15" thickBot="1" x14ac:dyDescent="0.35">
      <c r="B174" s="14" t="s">
        <v>299</v>
      </c>
      <c r="C174" s="14"/>
      <c r="D174" s="14"/>
      <c r="E174" s="14"/>
      <c r="F174" s="14"/>
      <c r="G174" s="14"/>
      <c r="H174" s="14"/>
      <c r="I174" s="14"/>
      <c r="J174" s="14"/>
      <c r="K174" s="14"/>
      <c r="L174" s="14"/>
      <c r="M174" s="14"/>
      <c r="N174" s="14"/>
      <c r="O174" s="14"/>
      <c r="P174" s="14"/>
      <c r="Q174" s="14"/>
    </row>
    <row r="175" spans="2:17" ht="15" thickBot="1" x14ac:dyDescent="0.35">
      <c r="B175" s="15"/>
      <c r="C175" s="15"/>
      <c r="D175" s="15" t="s">
        <v>300</v>
      </c>
      <c r="E175" s="15"/>
      <c r="F175" s="15" t="s">
        <v>301</v>
      </c>
      <c r="G175" s="15"/>
      <c r="H175" s="15" t="s">
        <v>228</v>
      </c>
      <c r="I175" s="15"/>
      <c r="J175" s="15" t="s">
        <v>302</v>
      </c>
      <c r="K175" s="15"/>
      <c r="L175" s="15" t="s">
        <v>303</v>
      </c>
      <c r="M175" s="15"/>
      <c r="N175" s="15" t="s">
        <v>304</v>
      </c>
      <c r="O175" s="15"/>
      <c r="P175" s="15" t="s">
        <v>305</v>
      </c>
      <c r="Q175" s="15"/>
    </row>
    <row r="176" spans="2:17" ht="16.2" x14ac:dyDescent="0.3">
      <c r="B176" s="6" t="s">
        <v>233</v>
      </c>
      <c r="C176" s="6"/>
      <c r="D176" s="7">
        <v>5.5E-2</v>
      </c>
      <c r="E176" s="6"/>
      <c r="F176" s="7">
        <v>59.116999999999997</v>
      </c>
      <c r="G176" s="6"/>
      <c r="H176" s="7">
        <v>9</v>
      </c>
      <c r="I176" s="6"/>
      <c r="J176" s="7" t="s">
        <v>525</v>
      </c>
      <c r="K176" s="6"/>
      <c r="L176" s="7">
        <v>0.46100000000000002</v>
      </c>
      <c r="M176" s="6"/>
      <c r="N176" s="7">
        <v>0.502</v>
      </c>
      <c r="O176" s="6"/>
      <c r="P176" s="7">
        <v>0.25</v>
      </c>
      <c r="Q176" s="6"/>
    </row>
    <row r="177" spans="2:17" ht="16.2" x14ac:dyDescent="0.3">
      <c r="B177" s="6" t="s">
        <v>236</v>
      </c>
      <c r="C177" s="6"/>
      <c r="D177" s="7">
        <v>4.2999999999999997E-2</v>
      </c>
      <c r="E177" s="6"/>
      <c r="F177" s="7">
        <v>64.183999999999997</v>
      </c>
      <c r="G177" s="6"/>
      <c r="H177" s="7">
        <v>9</v>
      </c>
      <c r="I177" s="6"/>
      <c r="J177" s="7" t="s">
        <v>526</v>
      </c>
      <c r="K177" s="6"/>
      <c r="L177" s="7">
        <v>0.48</v>
      </c>
      <c r="M177" s="6"/>
      <c r="N177" s="7">
        <v>0.52500000000000002</v>
      </c>
      <c r="O177" s="6"/>
      <c r="P177" s="7">
        <v>0.25</v>
      </c>
      <c r="Q177" s="6"/>
    </row>
    <row r="178" spans="2:17" ht="15" thickBot="1" x14ac:dyDescent="0.35">
      <c r="B178" s="16"/>
      <c r="C178" s="16"/>
      <c r="D178" s="16"/>
      <c r="E178" s="16"/>
      <c r="F178" s="16"/>
      <c r="G178" s="16"/>
      <c r="H178" s="16"/>
      <c r="I178" s="16"/>
      <c r="J178" s="16"/>
      <c r="K178" s="16"/>
      <c r="L178" s="16"/>
      <c r="M178" s="16"/>
      <c r="N178" s="16"/>
      <c r="O178" s="16"/>
      <c r="P178" s="16"/>
      <c r="Q178" s="16"/>
    </row>
    <row r="181" spans="2:17" ht="18" x14ac:dyDescent="0.3">
      <c r="B181" s="8" t="s">
        <v>239</v>
      </c>
    </row>
    <row r="183" spans="2:17" ht="15" thickBot="1" x14ac:dyDescent="0.35">
      <c r="B183" s="14" t="s">
        <v>240</v>
      </c>
      <c r="C183" s="14"/>
      <c r="D183" s="14"/>
      <c r="E183" s="14"/>
      <c r="F183" s="14"/>
      <c r="G183" s="14"/>
      <c r="H183" s="14"/>
      <c r="I183" s="14"/>
      <c r="J183" s="14"/>
      <c r="K183" s="14"/>
      <c r="L183" s="14"/>
      <c r="M183" s="14"/>
    </row>
    <row r="184" spans="2:17" ht="15.6" customHeight="1" thickBot="1" x14ac:dyDescent="0.35">
      <c r="B184" s="15"/>
      <c r="C184" s="15"/>
      <c r="D184" s="15"/>
      <c r="E184" s="15"/>
      <c r="F184" s="15" t="s">
        <v>241</v>
      </c>
      <c r="G184" s="15"/>
      <c r="H184" s="15" t="s">
        <v>242</v>
      </c>
      <c r="I184" s="15"/>
      <c r="J184" s="15" t="s">
        <v>243</v>
      </c>
      <c r="K184" s="15"/>
      <c r="L184" s="15" t="s">
        <v>244</v>
      </c>
      <c r="M184" s="15"/>
    </row>
    <row r="185" spans="2:17" x14ac:dyDescent="0.3">
      <c r="B185" s="6" t="s">
        <v>307</v>
      </c>
      <c r="C185" s="6"/>
      <c r="D185" s="6" t="s">
        <v>308</v>
      </c>
      <c r="E185" s="6"/>
      <c r="F185" s="7">
        <v>6.0000000000000001E-3</v>
      </c>
      <c r="G185" s="6"/>
      <c r="H185" s="7">
        <v>3.9E-2</v>
      </c>
      <c r="I185" s="6"/>
      <c r="J185" s="7">
        <v>0.16700000000000001</v>
      </c>
      <c r="K185" s="6"/>
      <c r="L185" s="7">
        <v>1</v>
      </c>
      <c r="M185" s="6"/>
    </row>
    <row r="186" spans="2:17" x14ac:dyDescent="0.3">
      <c r="B186" s="6"/>
      <c r="C186" s="6"/>
      <c r="D186" s="6" t="s">
        <v>310</v>
      </c>
      <c r="E186" s="6"/>
      <c r="F186" s="7">
        <v>-0.13700000000000001</v>
      </c>
      <c r="G186" s="6"/>
      <c r="H186" s="7">
        <v>3.9E-2</v>
      </c>
      <c r="I186" s="6"/>
      <c r="J186" s="7">
        <v>-3.528</v>
      </c>
      <c r="K186" s="6"/>
      <c r="L186" s="7">
        <v>2.4E-2</v>
      </c>
      <c r="M186" s="6"/>
    </row>
    <row r="187" spans="2:17" x14ac:dyDescent="0.3">
      <c r="B187" s="6"/>
      <c r="C187" s="6"/>
      <c r="D187" s="6" t="s">
        <v>312</v>
      </c>
      <c r="E187" s="6"/>
      <c r="F187" s="7">
        <v>-0.16900000000000001</v>
      </c>
      <c r="G187" s="6"/>
      <c r="H187" s="7">
        <v>3.9E-2</v>
      </c>
      <c r="I187" s="6"/>
      <c r="J187" s="7">
        <v>-4.3479999999999999</v>
      </c>
      <c r="K187" s="6"/>
      <c r="L187" s="7">
        <v>1E-3</v>
      </c>
      <c r="M187" s="6"/>
    </row>
    <row r="188" spans="2:17" ht="16.2" x14ac:dyDescent="0.3">
      <c r="B188" s="6"/>
      <c r="C188" s="6"/>
      <c r="D188" s="6" t="s">
        <v>314</v>
      </c>
      <c r="E188" s="6"/>
      <c r="F188" s="7">
        <v>-0.19500000000000001</v>
      </c>
      <c r="G188" s="6"/>
      <c r="H188" s="7">
        <v>3.9E-2</v>
      </c>
      <c r="I188" s="6"/>
      <c r="J188" s="7">
        <v>-5.0250000000000004</v>
      </c>
      <c r="K188" s="6"/>
      <c r="L188" s="7" t="s">
        <v>527</v>
      </c>
      <c r="M188" s="6"/>
    </row>
    <row r="189" spans="2:17" x14ac:dyDescent="0.3">
      <c r="B189" s="6"/>
      <c r="C189" s="6"/>
      <c r="D189" s="6" t="s">
        <v>316</v>
      </c>
      <c r="E189" s="6"/>
      <c r="F189" s="7">
        <v>9.9000000000000005E-2</v>
      </c>
      <c r="G189" s="6"/>
      <c r="H189" s="7">
        <v>6.5000000000000002E-2</v>
      </c>
      <c r="I189" s="6"/>
      <c r="J189" s="7">
        <v>1.528</v>
      </c>
      <c r="K189" s="6"/>
      <c r="L189" s="7">
        <v>1</v>
      </c>
      <c r="M189" s="6"/>
    </row>
    <row r="190" spans="2:17" x14ac:dyDescent="0.3">
      <c r="B190" s="6"/>
      <c r="C190" s="6"/>
      <c r="D190" s="6" t="s">
        <v>317</v>
      </c>
      <c r="E190" s="6"/>
      <c r="F190" s="7">
        <v>0.122</v>
      </c>
      <c r="G190" s="6"/>
      <c r="H190" s="7">
        <v>6.8000000000000005E-2</v>
      </c>
      <c r="I190" s="6"/>
      <c r="J190" s="7">
        <v>1.786</v>
      </c>
      <c r="K190" s="6"/>
      <c r="L190" s="7">
        <v>1</v>
      </c>
      <c r="M190" s="6"/>
    </row>
    <row r="191" spans="2:17" x14ac:dyDescent="0.3">
      <c r="B191" s="6"/>
      <c r="C191" s="6"/>
      <c r="D191" s="6" t="s">
        <v>319</v>
      </c>
      <c r="E191" s="6"/>
      <c r="F191" s="7">
        <v>0.107</v>
      </c>
      <c r="G191" s="6"/>
      <c r="H191" s="7">
        <v>6.8000000000000005E-2</v>
      </c>
      <c r="I191" s="6"/>
      <c r="J191" s="7">
        <v>1.57</v>
      </c>
      <c r="K191" s="6"/>
      <c r="L191" s="7">
        <v>1</v>
      </c>
      <c r="M191" s="6"/>
    </row>
    <row r="192" spans="2:17" x14ac:dyDescent="0.3">
      <c r="B192" s="6"/>
      <c r="C192" s="6"/>
      <c r="D192" s="6" t="s">
        <v>321</v>
      </c>
      <c r="E192" s="6"/>
      <c r="F192" s="7">
        <v>0.109</v>
      </c>
      <c r="G192" s="6"/>
      <c r="H192" s="7">
        <v>6.8000000000000005E-2</v>
      </c>
      <c r="I192" s="6"/>
      <c r="J192" s="7">
        <v>1.609</v>
      </c>
      <c r="K192" s="6"/>
      <c r="L192" s="7">
        <v>1</v>
      </c>
      <c r="M192" s="6"/>
    </row>
    <row r="193" spans="2:13" x14ac:dyDescent="0.3">
      <c r="B193" s="6"/>
      <c r="C193" s="6"/>
      <c r="D193" s="6" t="s">
        <v>323</v>
      </c>
      <c r="E193" s="6"/>
      <c r="F193" s="7">
        <v>0.124</v>
      </c>
      <c r="G193" s="6"/>
      <c r="H193" s="7">
        <v>6.8000000000000005E-2</v>
      </c>
      <c r="I193" s="6"/>
      <c r="J193" s="7">
        <v>1.827</v>
      </c>
      <c r="K193" s="6"/>
      <c r="L193" s="7">
        <v>1</v>
      </c>
      <c r="M193" s="6"/>
    </row>
    <row r="194" spans="2:13" x14ac:dyDescent="0.3">
      <c r="B194" s="6" t="s">
        <v>308</v>
      </c>
      <c r="C194" s="6"/>
      <c r="D194" s="6" t="s">
        <v>310</v>
      </c>
      <c r="E194" s="6"/>
      <c r="F194" s="7">
        <v>-0.14399999999999999</v>
      </c>
      <c r="G194" s="6"/>
      <c r="H194" s="7">
        <v>3.9E-2</v>
      </c>
      <c r="I194" s="6"/>
      <c r="J194" s="7">
        <v>-3.6949999999999998</v>
      </c>
      <c r="K194" s="6"/>
      <c r="L194" s="7">
        <v>1.2999999999999999E-2</v>
      </c>
      <c r="M194" s="6"/>
    </row>
    <row r="195" spans="2:13" ht="16.2" x14ac:dyDescent="0.3">
      <c r="B195" s="6"/>
      <c r="C195" s="6"/>
      <c r="D195" s="6" t="s">
        <v>312</v>
      </c>
      <c r="E195" s="6"/>
      <c r="F195" s="7">
        <v>-0.17599999999999999</v>
      </c>
      <c r="G195" s="6"/>
      <c r="H195" s="7">
        <v>3.9E-2</v>
      </c>
      <c r="I195" s="6"/>
      <c r="J195" s="7">
        <v>-4.5140000000000002</v>
      </c>
      <c r="K195" s="6"/>
      <c r="L195" s="7" t="s">
        <v>528</v>
      </c>
      <c r="M195" s="6"/>
    </row>
    <row r="196" spans="2:13" ht="16.2" x14ac:dyDescent="0.3">
      <c r="B196" s="6"/>
      <c r="C196" s="6"/>
      <c r="D196" s="6" t="s">
        <v>314</v>
      </c>
      <c r="E196" s="6"/>
      <c r="F196" s="7">
        <v>-0.20200000000000001</v>
      </c>
      <c r="G196" s="6"/>
      <c r="H196" s="7">
        <v>3.9E-2</v>
      </c>
      <c r="I196" s="6"/>
      <c r="J196" s="7">
        <v>-5.1920000000000002</v>
      </c>
      <c r="K196" s="6"/>
      <c r="L196" s="7" t="s">
        <v>529</v>
      </c>
      <c r="M196" s="6"/>
    </row>
    <row r="197" spans="2:13" x14ac:dyDescent="0.3">
      <c r="B197" s="6"/>
      <c r="C197" s="6"/>
      <c r="D197" s="6" t="s">
        <v>316</v>
      </c>
      <c r="E197" s="6"/>
      <c r="F197" s="7">
        <v>9.2999999999999999E-2</v>
      </c>
      <c r="G197" s="6"/>
      <c r="H197" s="7">
        <v>6.8000000000000005E-2</v>
      </c>
      <c r="I197" s="6"/>
      <c r="J197" s="7">
        <v>1.365</v>
      </c>
      <c r="K197" s="6"/>
      <c r="L197" s="7">
        <v>1</v>
      </c>
      <c r="M197" s="6"/>
    </row>
    <row r="198" spans="2:13" x14ac:dyDescent="0.3">
      <c r="B198" s="6"/>
      <c r="C198" s="6"/>
      <c r="D198" s="6" t="s">
        <v>317</v>
      </c>
      <c r="E198" s="6"/>
      <c r="F198" s="7">
        <v>0.115</v>
      </c>
      <c r="G198" s="6"/>
      <c r="H198" s="7">
        <v>6.5000000000000002E-2</v>
      </c>
      <c r="I198" s="6"/>
      <c r="J198" s="7">
        <v>1.77</v>
      </c>
      <c r="K198" s="6"/>
      <c r="L198" s="7">
        <v>1</v>
      </c>
      <c r="M198" s="6"/>
    </row>
    <row r="199" spans="2:13" x14ac:dyDescent="0.3">
      <c r="B199" s="6"/>
      <c r="C199" s="6"/>
      <c r="D199" s="6" t="s">
        <v>319</v>
      </c>
      <c r="E199" s="6"/>
      <c r="F199" s="7">
        <v>0.1</v>
      </c>
      <c r="G199" s="6"/>
      <c r="H199" s="7">
        <v>6.8000000000000005E-2</v>
      </c>
      <c r="I199" s="6"/>
      <c r="J199" s="7">
        <v>1.474</v>
      </c>
      <c r="K199" s="6"/>
      <c r="L199" s="7">
        <v>1</v>
      </c>
      <c r="M199" s="6"/>
    </row>
    <row r="200" spans="2:13" x14ac:dyDescent="0.3">
      <c r="B200" s="6"/>
      <c r="C200" s="6"/>
      <c r="D200" s="6" t="s">
        <v>321</v>
      </c>
      <c r="E200" s="6"/>
      <c r="F200" s="7">
        <v>0.10299999999999999</v>
      </c>
      <c r="G200" s="6"/>
      <c r="H200" s="7">
        <v>6.8000000000000005E-2</v>
      </c>
      <c r="I200" s="6"/>
      <c r="J200" s="7">
        <v>1.5129999999999999</v>
      </c>
      <c r="K200" s="6"/>
      <c r="L200" s="7">
        <v>1</v>
      </c>
      <c r="M200" s="6"/>
    </row>
    <row r="201" spans="2:13" x14ac:dyDescent="0.3">
      <c r="B201" s="6"/>
      <c r="C201" s="6"/>
      <c r="D201" s="6" t="s">
        <v>323</v>
      </c>
      <c r="E201" s="6"/>
      <c r="F201" s="7">
        <v>0.11799999999999999</v>
      </c>
      <c r="G201" s="6"/>
      <c r="H201" s="7">
        <v>6.8000000000000005E-2</v>
      </c>
      <c r="I201" s="6"/>
      <c r="J201" s="7">
        <v>1.7310000000000001</v>
      </c>
      <c r="K201" s="6"/>
      <c r="L201" s="7">
        <v>1</v>
      </c>
      <c r="M201" s="6"/>
    </row>
    <row r="202" spans="2:13" x14ac:dyDescent="0.3">
      <c r="B202" s="6" t="s">
        <v>310</v>
      </c>
      <c r="C202" s="6"/>
      <c r="D202" s="6" t="s">
        <v>312</v>
      </c>
      <c r="E202" s="6"/>
      <c r="F202" s="7">
        <v>-3.2000000000000001E-2</v>
      </c>
      <c r="G202" s="6"/>
      <c r="H202" s="7">
        <v>3.9E-2</v>
      </c>
      <c r="I202" s="6"/>
      <c r="J202" s="7">
        <v>-0.81899999999999995</v>
      </c>
      <c r="K202" s="6"/>
      <c r="L202" s="7">
        <v>1</v>
      </c>
      <c r="M202" s="6"/>
    </row>
    <row r="203" spans="2:13" x14ac:dyDescent="0.3">
      <c r="B203" s="6"/>
      <c r="C203" s="6"/>
      <c r="D203" s="6" t="s">
        <v>314</v>
      </c>
      <c r="E203" s="6"/>
      <c r="F203" s="7">
        <v>-5.8000000000000003E-2</v>
      </c>
      <c r="G203" s="6"/>
      <c r="H203" s="7">
        <v>3.9E-2</v>
      </c>
      <c r="I203" s="6"/>
      <c r="J203" s="7">
        <v>-1.4970000000000001</v>
      </c>
      <c r="K203" s="6"/>
      <c r="L203" s="7">
        <v>1</v>
      </c>
      <c r="M203" s="6"/>
    </row>
    <row r="204" spans="2:13" x14ac:dyDescent="0.3">
      <c r="B204" s="6"/>
      <c r="C204" s="6"/>
      <c r="D204" s="6" t="s">
        <v>316</v>
      </c>
      <c r="E204" s="6"/>
      <c r="F204" s="7">
        <v>0.23699999999999999</v>
      </c>
      <c r="G204" s="6"/>
      <c r="H204" s="7">
        <v>6.8000000000000005E-2</v>
      </c>
      <c r="I204" s="6"/>
      <c r="J204" s="7">
        <v>3.4780000000000002</v>
      </c>
      <c r="K204" s="6"/>
      <c r="L204" s="7">
        <v>5.3999999999999999E-2</v>
      </c>
      <c r="M204" s="6"/>
    </row>
    <row r="205" spans="2:13" x14ac:dyDescent="0.3">
      <c r="B205" s="6"/>
      <c r="C205" s="6"/>
      <c r="D205" s="6" t="s">
        <v>317</v>
      </c>
      <c r="E205" s="6"/>
      <c r="F205" s="7">
        <v>0.25900000000000001</v>
      </c>
      <c r="G205" s="6"/>
      <c r="H205" s="7">
        <v>6.8000000000000005E-2</v>
      </c>
      <c r="I205" s="6"/>
      <c r="J205" s="7">
        <v>3.8039999999999998</v>
      </c>
      <c r="K205" s="6"/>
      <c r="L205" s="7">
        <v>2.1000000000000001E-2</v>
      </c>
      <c r="M205" s="6"/>
    </row>
    <row r="206" spans="2:13" x14ac:dyDescent="0.3">
      <c r="B206" s="6"/>
      <c r="C206" s="6"/>
      <c r="D206" s="6" t="s">
        <v>319</v>
      </c>
      <c r="E206" s="6"/>
      <c r="F206" s="7">
        <v>0.24399999999999999</v>
      </c>
      <c r="G206" s="6"/>
      <c r="H206" s="7">
        <v>6.5000000000000002E-2</v>
      </c>
      <c r="I206" s="6"/>
      <c r="J206" s="7">
        <v>3.7549999999999999</v>
      </c>
      <c r="K206" s="6"/>
      <c r="L206" s="7">
        <v>2.9000000000000001E-2</v>
      </c>
      <c r="M206" s="6"/>
    </row>
    <row r="207" spans="2:13" x14ac:dyDescent="0.3">
      <c r="B207" s="6"/>
      <c r="C207" s="6"/>
      <c r="D207" s="6" t="s">
        <v>321</v>
      </c>
      <c r="E207" s="6"/>
      <c r="F207" s="7">
        <v>0.247</v>
      </c>
      <c r="G207" s="6"/>
      <c r="H207" s="7">
        <v>6.8000000000000005E-2</v>
      </c>
      <c r="I207" s="6"/>
      <c r="J207" s="7">
        <v>3.6259999999999999</v>
      </c>
      <c r="K207" s="6"/>
      <c r="L207" s="7">
        <v>3.5000000000000003E-2</v>
      </c>
      <c r="M207" s="6"/>
    </row>
    <row r="208" spans="2:13" x14ac:dyDescent="0.3">
      <c r="B208" s="6"/>
      <c r="C208" s="6"/>
      <c r="D208" s="6" t="s">
        <v>323</v>
      </c>
      <c r="E208" s="6"/>
      <c r="F208" s="7">
        <v>0.26200000000000001</v>
      </c>
      <c r="G208" s="6"/>
      <c r="H208" s="7">
        <v>6.8000000000000005E-2</v>
      </c>
      <c r="I208" s="6"/>
      <c r="J208" s="7">
        <v>3.8439999999999999</v>
      </c>
      <c r="K208" s="6"/>
      <c r="L208" s="7">
        <v>1.7999999999999999E-2</v>
      </c>
      <c r="M208" s="6"/>
    </row>
    <row r="209" spans="2:13" x14ac:dyDescent="0.3">
      <c r="B209" s="6" t="s">
        <v>312</v>
      </c>
      <c r="C209" s="6"/>
      <c r="D209" s="6" t="s">
        <v>314</v>
      </c>
      <c r="E209" s="6"/>
      <c r="F209" s="7">
        <v>-2.5999999999999999E-2</v>
      </c>
      <c r="G209" s="6"/>
      <c r="H209" s="7">
        <v>3.9E-2</v>
      </c>
      <c r="I209" s="6"/>
      <c r="J209" s="7">
        <v>-0.67700000000000005</v>
      </c>
      <c r="K209" s="6"/>
      <c r="L209" s="7">
        <v>1</v>
      </c>
      <c r="M209" s="6"/>
    </row>
    <row r="210" spans="2:13" x14ac:dyDescent="0.3">
      <c r="B210" s="6"/>
      <c r="C210" s="6"/>
      <c r="D210" s="6" t="s">
        <v>316</v>
      </c>
      <c r="E210" s="6"/>
      <c r="F210" s="7">
        <v>0.26800000000000002</v>
      </c>
      <c r="G210" s="6"/>
      <c r="H210" s="7">
        <v>6.8000000000000005E-2</v>
      </c>
      <c r="I210" s="6"/>
      <c r="J210" s="7">
        <v>3.9460000000000002</v>
      </c>
      <c r="K210" s="6"/>
      <c r="L210" s="7">
        <v>1.4E-2</v>
      </c>
      <c r="M210" s="6"/>
    </row>
    <row r="211" spans="2:13" x14ac:dyDescent="0.3">
      <c r="B211" s="6"/>
      <c r="C211" s="6"/>
      <c r="D211" s="6" t="s">
        <v>317</v>
      </c>
      <c r="E211" s="6"/>
      <c r="F211" s="7">
        <v>0.29099999999999998</v>
      </c>
      <c r="G211" s="6"/>
      <c r="H211" s="7">
        <v>6.8000000000000005E-2</v>
      </c>
      <c r="I211" s="6"/>
      <c r="J211" s="7">
        <v>4.2729999999999997</v>
      </c>
      <c r="K211" s="6"/>
      <c r="L211" s="7">
        <v>5.0000000000000001E-3</v>
      </c>
      <c r="M211" s="6"/>
    </row>
    <row r="212" spans="2:13" x14ac:dyDescent="0.3">
      <c r="B212" s="6"/>
      <c r="C212" s="6"/>
      <c r="D212" s="6" t="s">
        <v>319</v>
      </c>
      <c r="E212" s="6"/>
      <c r="F212" s="7">
        <v>0.27600000000000002</v>
      </c>
      <c r="G212" s="6"/>
      <c r="H212" s="7">
        <v>6.8000000000000005E-2</v>
      </c>
      <c r="I212" s="6"/>
      <c r="J212" s="7">
        <v>4.056</v>
      </c>
      <c r="K212" s="6"/>
      <c r="L212" s="7">
        <v>0.01</v>
      </c>
      <c r="M212" s="6"/>
    </row>
    <row r="213" spans="2:13" x14ac:dyDescent="0.3">
      <c r="B213" s="6"/>
      <c r="C213" s="6"/>
      <c r="D213" s="6" t="s">
        <v>321</v>
      </c>
      <c r="E213" s="6"/>
      <c r="F213" s="7">
        <v>0.27900000000000003</v>
      </c>
      <c r="G213" s="6"/>
      <c r="H213" s="7">
        <v>6.5000000000000002E-2</v>
      </c>
      <c r="I213" s="6"/>
      <c r="J213" s="7">
        <v>4.2859999999999996</v>
      </c>
      <c r="K213" s="6"/>
      <c r="L213" s="7">
        <v>6.0000000000000001E-3</v>
      </c>
      <c r="M213" s="6"/>
    </row>
    <row r="214" spans="2:13" x14ac:dyDescent="0.3">
      <c r="B214" s="6"/>
      <c r="C214" s="6"/>
      <c r="D214" s="6" t="s">
        <v>323</v>
      </c>
      <c r="E214" s="6"/>
      <c r="F214" s="7">
        <v>0.29299999999999998</v>
      </c>
      <c r="G214" s="6"/>
      <c r="H214" s="7">
        <v>6.8000000000000005E-2</v>
      </c>
      <c r="I214" s="6"/>
      <c r="J214" s="7">
        <v>4.3129999999999997</v>
      </c>
      <c r="K214" s="6"/>
      <c r="L214" s="7">
        <v>4.0000000000000001E-3</v>
      </c>
      <c r="M214" s="6"/>
    </row>
    <row r="215" spans="2:13" x14ac:dyDescent="0.3">
      <c r="B215" s="6" t="s">
        <v>314</v>
      </c>
      <c r="C215" s="6"/>
      <c r="D215" s="6" t="s">
        <v>316</v>
      </c>
      <c r="E215" s="6"/>
      <c r="F215" s="7">
        <v>0.29499999999999998</v>
      </c>
      <c r="G215" s="6"/>
      <c r="H215" s="7">
        <v>6.8000000000000005E-2</v>
      </c>
      <c r="I215" s="6"/>
      <c r="J215" s="7">
        <v>4.3330000000000002</v>
      </c>
      <c r="K215" s="6"/>
      <c r="L215" s="7">
        <v>4.0000000000000001E-3</v>
      </c>
      <c r="M215" s="6"/>
    </row>
    <row r="216" spans="2:13" x14ac:dyDescent="0.3">
      <c r="B216" s="6"/>
      <c r="C216" s="6"/>
      <c r="D216" s="6" t="s">
        <v>317</v>
      </c>
      <c r="E216" s="6"/>
      <c r="F216" s="7">
        <v>0.317</v>
      </c>
      <c r="G216" s="6"/>
      <c r="H216" s="7">
        <v>6.8000000000000005E-2</v>
      </c>
      <c r="I216" s="6"/>
      <c r="J216" s="7">
        <v>4.66</v>
      </c>
      <c r="K216" s="6"/>
      <c r="L216" s="7">
        <v>1E-3</v>
      </c>
      <c r="M216" s="6"/>
    </row>
    <row r="217" spans="2:13" x14ac:dyDescent="0.3">
      <c r="B217" s="6"/>
      <c r="C217" s="6"/>
      <c r="D217" s="6" t="s">
        <v>319</v>
      </c>
      <c r="E217" s="6"/>
      <c r="F217" s="7">
        <v>0.30199999999999999</v>
      </c>
      <c r="G217" s="6"/>
      <c r="H217" s="7">
        <v>6.8000000000000005E-2</v>
      </c>
      <c r="I217" s="6"/>
      <c r="J217" s="7">
        <v>4.4429999999999996</v>
      </c>
      <c r="K217" s="6"/>
      <c r="L217" s="7">
        <v>3.0000000000000001E-3</v>
      </c>
      <c r="M217" s="6"/>
    </row>
    <row r="218" spans="2:13" x14ac:dyDescent="0.3">
      <c r="B218" s="6"/>
      <c r="C218" s="6"/>
      <c r="D218" s="6" t="s">
        <v>321</v>
      </c>
      <c r="E218" s="6"/>
      <c r="F218" s="7">
        <v>0.30499999999999999</v>
      </c>
      <c r="G218" s="6"/>
      <c r="H218" s="7">
        <v>6.8000000000000005E-2</v>
      </c>
      <c r="I218" s="6"/>
      <c r="J218" s="7">
        <v>4.4820000000000002</v>
      </c>
      <c r="K218" s="6"/>
      <c r="L218" s="7">
        <v>3.0000000000000001E-3</v>
      </c>
      <c r="M218" s="6"/>
    </row>
    <row r="219" spans="2:13" ht="16.2" x14ac:dyDescent="0.3">
      <c r="B219" s="6"/>
      <c r="C219" s="6"/>
      <c r="D219" s="6" t="s">
        <v>323</v>
      </c>
      <c r="E219" s="6"/>
      <c r="F219" s="7">
        <v>0.32</v>
      </c>
      <c r="G219" s="6"/>
      <c r="H219" s="7">
        <v>6.5000000000000002E-2</v>
      </c>
      <c r="I219" s="6"/>
      <c r="J219" s="7">
        <v>4.92</v>
      </c>
      <c r="K219" s="6"/>
      <c r="L219" s="7" t="s">
        <v>530</v>
      </c>
      <c r="M219" s="6"/>
    </row>
    <row r="220" spans="2:13" x14ac:dyDescent="0.3">
      <c r="B220" s="6" t="s">
        <v>316</v>
      </c>
      <c r="C220" s="6"/>
      <c r="D220" s="6" t="s">
        <v>317</v>
      </c>
      <c r="E220" s="6"/>
      <c r="F220" s="7">
        <v>2.1999999999999999E-2</v>
      </c>
      <c r="G220" s="6"/>
      <c r="H220" s="7">
        <v>3.9E-2</v>
      </c>
      <c r="I220" s="6"/>
      <c r="J220" s="7">
        <v>0.57099999999999995</v>
      </c>
      <c r="K220" s="6"/>
      <c r="L220" s="7">
        <v>1</v>
      </c>
      <c r="M220" s="6"/>
    </row>
    <row r="221" spans="2:13" x14ac:dyDescent="0.3">
      <c r="B221" s="6"/>
      <c r="C221" s="6"/>
      <c r="D221" s="6" t="s">
        <v>319</v>
      </c>
      <c r="E221" s="6"/>
      <c r="F221" s="7">
        <v>7.0000000000000001E-3</v>
      </c>
      <c r="G221" s="6"/>
      <c r="H221" s="7">
        <v>3.9E-2</v>
      </c>
      <c r="I221" s="6"/>
      <c r="J221" s="7">
        <v>0.192</v>
      </c>
      <c r="K221" s="6"/>
      <c r="L221" s="7">
        <v>1</v>
      </c>
      <c r="M221" s="6"/>
    </row>
    <row r="222" spans="2:13" x14ac:dyDescent="0.3">
      <c r="B222" s="6"/>
      <c r="C222" s="6"/>
      <c r="D222" s="6" t="s">
        <v>321</v>
      </c>
      <c r="E222" s="6"/>
      <c r="F222" s="7">
        <v>0.01</v>
      </c>
      <c r="G222" s="6"/>
      <c r="H222" s="7">
        <v>3.9E-2</v>
      </c>
      <c r="I222" s="6"/>
      <c r="J222" s="7">
        <v>0.26</v>
      </c>
      <c r="K222" s="6"/>
      <c r="L222" s="7">
        <v>1</v>
      </c>
      <c r="M222" s="6"/>
    </row>
    <row r="223" spans="2:13" x14ac:dyDescent="0.3">
      <c r="B223" s="6"/>
      <c r="C223" s="6"/>
      <c r="D223" s="6" t="s">
        <v>323</v>
      </c>
      <c r="E223" s="6"/>
      <c r="F223" s="7">
        <v>2.5000000000000001E-2</v>
      </c>
      <c r="G223" s="6"/>
      <c r="H223" s="7">
        <v>3.9E-2</v>
      </c>
      <c r="I223" s="6"/>
      <c r="J223" s="7">
        <v>0.64100000000000001</v>
      </c>
      <c r="K223" s="6"/>
      <c r="L223" s="7">
        <v>1</v>
      </c>
      <c r="M223" s="6"/>
    </row>
    <row r="224" spans="2:13" x14ac:dyDescent="0.3">
      <c r="B224" s="6" t="s">
        <v>317</v>
      </c>
      <c r="C224" s="6"/>
      <c r="D224" s="6" t="s">
        <v>319</v>
      </c>
      <c r="E224" s="6"/>
      <c r="F224" s="7">
        <v>-1.4999999999999999E-2</v>
      </c>
      <c r="G224" s="6"/>
      <c r="H224" s="7">
        <v>3.9E-2</v>
      </c>
      <c r="I224" s="6"/>
      <c r="J224" s="7">
        <v>-0.379</v>
      </c>
      <c r="K224" s="6"/>
      <c r="L224" s="7">
        <v>1</v>
      </c>
      <c r="M224" s="6"/>
    </row>
    <row r="225" spans="2:13" x14ac:dyDescent="0.3">
      <c r="B225" s="6"/>
      <c r="C225" s="6"/>
      <c r="D225" s="6" t="s">
        <v>321</v>
      </c>
      <c r="E225" s="6"/>
      <c r="F225" s="7">
        <v>-1.2E-2</v>
      </c>
      <c r="G225" s="6"/>
      <c r="H225" s="7">
        <v>3.9E-2</v>
      </c>
      <c r="I225" s="6"/>
      <c r="J225" s="7">
        <v>-0.311</v>
      </c>
      <c r="K225" s="6"/>
      <c r="L225" s="7">
        <v>1</v>
      </c>
      <c r="M225" s="6"/>
    </row>
    <row r="226" spans="2:13" x14ac:dyDescent="0.3">
      <c r="B226" s="6"/>
      <c r="C226" s="6"/>
      <c r="D226" s="6" t="s">
        <v>323</v>
      </c>
      <c r="E226" s="6"/>
      <c r="F226" s="7">
        <v>3.0000000000000001E-3</v>
      </c>
      <c r="G226" s="6"/>
      <c r="H226" s="7">
        <v>3.9E-2</v>
      </c>
      <c r="I226" s="6"/>
      <c r="J226" s="7">
        <v>7.0000000000000007E-2</v>
      </c>
      <c r="K226" s="6"/>
      <c r="L226" s="7">
        <v>1</v>
      </c>
      <c r="M226" s="6"/>
    </row>
    <row r="227" spans="2:13" x14ac:dyDescent="0.3">
      <c r="B227" s="6" t="s">
        <v>319</v>
      </c>
      <c r="C227" s="6"/>
      <c r="D227" s="6" t="s">
        <v>321</v>
      </c>
      <c r="E227" s="6"/>
      <c r="F227" s="7">
        <v>3.0000000000000001E-3</v>
      </c>
      <c r="G227" s="6"/>
      <c r="H227" s="7">
        <v>3.9E-2</v>
      </c>
      <c r="I227" s="6"/>
      <c r="J227" s="7">
        <v>6.8000000000000005E-2</v>
      </c>
      <c r="K227" s="6"/>
      <c r="L227" s="7">
        <v>1</v>
      </c>
      <c r="M227" s="6"/>
    </row>
    <row r="228" spans="2:13" x14ac:dyDescent="0.3">
      <c r="B228" s="6"/>
      <c r="C228" s="6"/>
      <c r="D228" s="6" t="s">
        <v>323</v>
      </c>
      <c r="E228" s="6"/>
      <c r="F228" s="7">
        <v>1.7000000000000001E-2</v>
      </c>
      <c r="G228" s="6"/>
      <c r="H228" s="7">
        <v>3.9E-2</v>
      </c>
      <c r="I228" s="6"/>
      <c r="J228" s="7">
        <v>0.44900000000000001</v>
      </c>
      <c r="K228" s="6"/>
      <c r="L228" s="7">
        <v>1</v>
      </c>
      <c r="M228" s="6"/>
    </row>
    <row r="229" spans="2:13" x14ac:dyDescent="0.3">
      <c r="B229" s="6" t="s">
        <v>321</v>
      </c>
      <c r="C229" s="6"/>
      <c r="D229" s="6" t="s">
        <v>323</v>
      </c>
      <c r="E229" s="6"/>
      <c r="F229" s="7">
        <v>1.4999999999999999E-2</v>
      </c>
      <c r="G229" s="6"/>
      <c r="H229" s="7">
        <v>3.9E-2</v>
      </c>
      <c r="I229" s="6"/>
      <c r="J229" s="7">
        <v>0.38100000000000001</v>
      </c>
      <c r="K229" s="6"/>
      <c r="L229" s="7">
        <v>1</v>
      </c>
      <c r="M229" s="6"/>
    </row>
    <row r="230" spans="2:13" ht="15" thickBot="1" x14ac:dyDescent="0.35">
      <c r="B230" s="16"/>
      <c r="C230" s="16"/>
      <c r="D230" s="16"/>
      <c r="E230" s="16"/>
      <c r="F230" s="16"/>
      <c r="G230" s="16"/>
      <c r="H230" s="16"/>
      <c r="I230" s="16"/>
      <c r="J230" s="16"/>
      <c r="K230" s="16"/>
      <c r="L230" s="16"/>
      <c r="M230" s="16"/>
    </row>
    <row r="231" spans="2:13" ht="14.4" customHeight="1" x14ac:dyDescent="0.3">
      <c r="B231" s="17" t="s">
        <v>330</v>
      </c>
      <c r="C231" s="17"/>
      <c r="D231" s="17"/>
      <c r="E231" s="17"/>
      <c r="F231" s="17"/>
      <c r="G231" s="17"/>
      <c r="H231" s="17"/>
      <c r="I231" s="17"/>
      <c r="J231" s="17"/>
      <c r="K231" s="17"/>
      <c r="L231" s="17"/>
      <c r="M231" s="17"/>
    </row>
    <row r="232" spans="2:13" ht="14.4" customHeight="1" x14ac:dyDescent="0.3">
      <c r="B232" s="18" t="s">
        <v>287</v>
      </c>
      <c r="C232" s="18"/>
      <c r="D232" s="18"/>
      <c r="E232" s="18"/>
      <c r="F232" s="18"/>
      <c r="G232" s="18"/>
      <c r="H232" s="18"/>
      <c r="I232" s="18"/>
      <c r="J232" s="18"/>
      <c r="K232" s="18"/>
      <c r="L232" s="18"/>
      <c r="M232" s="18"/>
    </row>
  </sheetData>
  <mergeCells count="84">
    <mergeCell ref="B230:M230"/>
    <mergeCell ref="B231:M231"/>
    <mergeCell ref="B232:M232"/>
    <mergeCell ref="N175:O175"/>
    <mergeCell ref="P175:Q175"/>
    <mergeCell ref="B178:Q178"/>
    <mergeCell ref="B183:M183"/>
    <mergeCell ref="B184:C184"/>
    <mergeCell ref="D184:E184"/>
    <mergeCell ref="F184:G184"/>
    <mergeCell ref="H184:I184"/>
    <mergeCell ref="J184:K184"/>
    <mergeCell ref="L184:M184"/>
    <mergeCell ref="N165:O165"/>
    <mergeCell ref="B168:O168"/>
    <mergeCell ref="B169:O169"/>
    <mergeCell ref="B174:Q174"/>
    <mergeCell ref="B175:C175"/>
    <mergeCell ref="D175:E175"/>
    <mergeCell ref="F175:G175"/>
    <mergeCell ref="H175:I175"/>
    <mergeCell ref="J175:K175"/>
    <mergeCell ref="L175:M175"/>
    <mergeCell ref="B165:C165"/>
    <mergeCell ref="D165:E165"/>
    <mergeCell ref="F165:G165"/>
    <mergeCell ref="H165:I165"/>
    <mergeCell ref="J165:K165"/>
    <mergeCell ref="L165:M165"/>
    <mergeCell ref="B164:O164"/>
    <mergeCell ref="B135:M135"/>
    <mergeCell ref="B136:M136"/>
    <mergeCell ref="B142:Q142"/>
    <mergeCell ref="B143:C143"/>
    <mergeCell ref="D143:E143"/>
    <mergeCell ref="F143:G143"/>
    <mergeCell ref="H143:I143"/>
    <mergeCell ref="J143:K143"/>
    <mergeCell ref="L143:M143"/>
    <mergeCell ref="N143:O143"/>
    <mergeCell ref="P143:Q143"/>
    <mergeCell ref="B159:Q159"/>
    <mergeCell ref="B160:Q160"/>
    <mergeCell ref="B161:Q161"/>
    <mergeCell ref="B162:Q162"/>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5702AEA0-FC76-494C-9559-A5CD481B6D4C}"/>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BF519-E076-4B07-9BB4-AB71DD4E064B}">
  <dimension ref="A1:AF123"/>
  <sheetViews>
    <sheetView zoomScaleNormal="100" workbookViewId="0">
      <pane xSplit="1" topLeftCell="B1" activePane="topRight" state="frozen"/>
      <selection pane="topRight" activeCell="A5" sqref="A5"/>
    </sheetView>
  </sheetViews>
  <sheetFormatPr defaultRowHeight="14.4" x14ac:dyDescent="0.3"/>
  <cols>
    <col min="1" max="1" width="21.109375"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608</v>
      </c>
      <c r="B1" t="str">
        <f>'Full Data Set'!O1</f>
        <v>Baseline SmO2 FCR PreBFR</v>
      </c>
      <c r="C1" t="str">
        <f>'Full Data Set'!P1</f>
        <v>Baseline SmO2 FCR PostBFR</v>
      </c>
      <c r="D1" t="str">
        <f>'Full Data Set'!Q1</f>
        <v>Baseline SmO2 FCR PreTRE</v>
      </c>
      <c r="E1" t="str">
        <f>'Full Data Set'!R1</f>
        <v>Baseline SmO2 FCR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Set'!O2</f>
        <v>80.161290320000006</v>
      </c>
      <c r="C2">
        <f>'Full Data Set'!P2</f>
        <v>77.709677420000006</v>
      </c>
      <c r="D2">
        <f>'Full Data Set'!Q2</f>
        <v>81.387096769999999</v>
      </c>
      <c r="E2">
        <f>'Full Data Set'!R2</f>
        <v>73.870967739999998</v>
      </c>
      <c r="F2">
        <v>1</v>
      </c>
      <c r="H2">
        <f>'Graph x axis'!B2</f>
        <v>25</v>
      </c>
      <c r="I2">
        <f>'Graph x axis'!C2</f>
        <v>-1.5</v>
      </c>
      <c r="K2" t="s">
        <v>205</v>
      </c>
      <c r="L2">
        <f>H2+I2</f>
        <v>23.5</v>
      </c>
      <c r="M2">
        <f>AVERAGE(D2:D26)</f>
        <v>69.535483870800007</v>
      </c>
      <c r="N2">
        <f>_xlfn.STDEV.S(D2:D26)</f>
        <v>8.6277810370149766</v>
      </c>
      <c r="O2">
        <f>H2+I4</f>
        <v>26.5</v>
      </c>
      <c r="P2">
        <f>AVERAGE(B2:B26)</f>
        <v>69.172857142799998</v>
      </c>
      <c r="Q2">
        <f>_xlfn.STDEV.S(B2:B26)</f>
        <v>9.1213176386398818</v>
      </c>
      <c r="S2">
        <f>'Graph x axis'!E2</f>
        <v>-0.5</v>
      </c>
      <c r="U2">
        <f>H2+S2+I2</f>
        <v>23</v>
      </c>
      <c r="V2">
        <f>AVERAGE(D2:D15)</f>
        <v>69.764976958571438</v>
      </c>
      <c r="W2">
        <f>_xlfn.STDEV.S(D2:D15)</f>
        <v>10.56522683182803</v>
      </c>
      <c r="X2">
        <f>H2+S4+I2</f>
        <v>24</v>
      </c>
      <c r="Y2">
        <f>AVERAGE(D16:D26)</f>
        <v>69.243401759090887</v>
      </c>
      <c r="Z2">
        <f>_xlfn.STDEV.S(D16:D26)</f>
        <v>5.7770107339177885</v>
      </c>
      <c r="AA2">
        <f>H2+S2+I4</f>
        <v>26</v>
      </c>
      <c r="AB2">
        <f>AVERAGE(B2:B15)</f>
        <v>70.847843976428592</v>
      </c>
      <c r="AC2">
        <f>_xlfn.STDEV.S(B2:B15)</f>
        <v>8.7554971651232716</v>
      </c>
      <c r="AD2">
        <f>H2+S4+I4</f>
        <v>27</v>
      </c>
      <c r="AE2">
        <f>AVERAGE(B16:B26)</f>
        <v>67.041055718181823</v>
      </c>
      <c r="AF2">
        <f>_xlfn.STDEV.S(B16:B26)</f>
        <v>9.5442677576395436</v>
      </c>
    </row>
    <row r="3" spans="1:32" x14ac:dyDescent="0.3">
      <c r="B3">
        <f>'Full Data Set'!O3</f>
        <v>73.290322579999994</v>
      </c>
      <c r="C3">
        <f>'Full Data Set'!P3</f>
        <v>76.096774190000005</v>
      </c>
      <c r="D3">
        <f>'Full Data Set'!Q3</f>
        <v>75.032258060000004</v>
      </c>
      <c r="E3">
        <f>'Full Data Set'!R3</f>
        <v>85</v>
      </c>
      <c r="F3">
        <v>1</v>
      </c>
      <c r="H3" t="s">
        <v>206</v>
      </c>
      <c r="I3" t="s">
        <v>113</v>
      </c>
      <c r="K3" t="s">
        <v>206</v>
      </c>
      <c r="L3">
        <f>H4+I2</f>
        <v>73.5</v>
      </c>
      <c r="M3">
        <f>AVERAGE(E2:E26)</f>
        <v>70.918709676399999</v>
      </c>
      <c r="N3">
        <f>_xlfn.STDEV.S(E2:E26)</f>
        <v>10.002610308359738</v>
      </c>
      <c r="O3">
        <f>H4+I4</f>
        <v>76.5</v>
      </c>
      <c r="P3">
        <f>AVERAGE(C2:C26)</f>
        <v>73.532073733199994</v>
      </c>
      <c r="Q3">
        <f>_xlfn.STDEV.S(C2:C26)</f>
        <v>7.6565949466104302</v>
      </c>
      <c r="S3" t="str">
        <f>'Graph x axis'!E3</f>
        <v>Women</v>
      </c>
      <c r="U3">
        <f>H4+S2+I2</f>
        <v>73</v>
      </c>
      <c r="V3">
        <f>AVERAGE(E2:E15)</f>
        <v>70.859447003571447</v>
      </c>
      <c r="W3">
        <f>_xlfn.STDEV.S(E2:E15)</f>
        <v>11.963454632126449</v>
      </c>
      <c r="X3">
        <f>H4+S4+I2</f>
        <v>74</v>
      </c>
      <c r="Y3">
        <f>AVERAGE(E16:E26)</f>
        <v>70.994134896363633</v>
      </c>
      <c r="Z3">
        <f>_xlfn.STDEV.S(E16:E26)</f>
        <v>7.3520483981272209</v>
      </c>
      <c r="AA3">
        <f>H4+S2+I4</f>
        <v>76</v>
      </c>
      <c r="AB3">
        <f>AVERAGE(C2:C15)</f>
        <v>73.618334430714285</v>
      </c>
      <c r="AC3">
        <f>_xlfn.STDEV.S(C2:C15)</f>
        <v>9.0986778485748303</v>
      </c>
      <c r="AD3">
        <f>H4+S4+I4</f>
        <v>77</v>
      </c>
      <c r="AE3">
        <f>AVERAGE(C16:C26)</f>
        <v>73.422287390909105</v>
      </c>
      <c r="AF3">
        <f>_xlfn.STDEV.S(C16:C26)</f>
        <v>5.7489890448279652</v>
      </c>
    </row>
    <row r="4" spans="1:32" x14ac:dyDescent="0.3">
      <c r="A4" t="s">
        <v>593</v>
      </c>
      <c r="B4">
        <f>'Full Data Set'!O4</f>
        <v>58.548387099999999</v>
      </c>
      <c r="C4">
        <f>'Full Data Set'!P4</f>
        <v>58.645161289999997</v>
      </c>
      <c r="D4">
        <f>'Full Data Set'!Q4</f>
        <v>62.419354839999997</v>
      </c>
      <c r="E4">
        <f>'Full Data Set'!R4</f>
        <v>75.548387099999999</v>
      </c>
      <c r="F4">
        <v>1</v>
      </c>
      <c r="H4">
        <f>'Graph x axis'!B4</f>
        <v>75</v>
      </c>
      <c r="I4">
        <f>'Graph x axis'!C4</f>
        <v>1.5</v>
      </c>
      <c r="S4">
        <f>'Graph x axis'!E4</f>
        <v>0.5</v>
      </c>
    </row>
    <row r="5" spans="1:32" x14ac:dyDescent="0.3">
      <c r="A5" s="10" t="s">
        <v>594</v>
      </c>
      <c r="B5">
        <f>'Full Data Set'!O5</f>
        <v>68.290322579999994</v>
      </c>
      <c r="C5">
        <f>'Full Data Set'!P5</f>
        <v>82.612903230000001</v>
      </c>
      <c r="D5">
        <f>'Full Data Set'!Q5</f>
        <v>63.645161289999997</v>
      </c>
      <c r="E5">
        <f>'Full Data Set'!R5</f>
        <v>72.645161290000004</v>
      </c>
      <c r="F5">
        <v>1</v>
      </c>
    </row>
    <row r="6" spans="1:32" x14ac:dyDescent="0.3">
      <c r="B6">
        <f>'Full Data Set'!O6</f>
        <v>73.483870969999998</v>
      </c>
      <c r="C6">
        <f>'Full Data Set'!P6</f>
        <v>78.387096769999999</v>
      </c>
      <c r="D6">
        <f>'Full Data Set'!Q6</f>
        <v>75.935483869999999</v>
      </c>
      <c r="E6">
        <f>'Full Data Set'!R6</f>
        <v>83.161290320000006</v>
      </c>
      <c r="F6">
        <v>1</v>
      </c>
    </row>
    <row r="7" spans="1:32" x14ac:dyDescent="0.3">
      <c r="A7" t="s">
        <v>636</v>
      </c>
      <c r="B7">
        <f>'Full Data Set'!O7</f>
        <v>88</v>
      </c>
      <c r="C7">
        <f>'Full Data Set'!P7</f>
        <v>83.967741939999996</v>
      </c>
      <c r="D7">
        <f>'Full Data Set'!Q7</f>
        <v>85.451612900000001</v>
      </c>
      <c r="E7">
        <f>'Full Data Set'!R7</f>
        <v>83.516129030000002</v>
      </c>
      <c r="F7">
        <v>1</v>
      </c>
    </row>
    <row r="8" spans="1:32" x14ac:dyDescent="0.3">
      <c r="A8" t="s">
        <v>635</v>
      </c>
      <c r="B8">
        <f>'Full Data Set'!O8</f>
        <v>62.870967739999998</v>
      </c>
      <c r="C8">
        <f>'Full Data Set'!P8</f>
        <v>64.064516130000001</v>
      </c>
      <c r="D8">
        <f>'Full Data Set'!Q8</f>
        <v>59.580645160000003</v>
      </c>
      <c r="E8">
        <f>'Full Data Set'!R8</f>
        <v>64.741935479999995</v>
      </c>
      <c r="F8">
        <v>1</v>
      </c>
    </row>
    <row r="9" spans="1:32" x14ac:dyDescent="0.3">
      <c r="A9" t="s">
        <v>634</v>
      </c>
      <c r="B9">
        <f>'Full Data Set'!O9</f>
        <v>69.741935479999995</v>
      </c>
      <c r="C9">
        <f>'Full Data Set'!P9</f>
        <v>66.258064520000005</v>
      </c>
      <c r="D9">
        <f>'Full Data Set'!Q9</f>
        <v>72.774193550000007</v>
      </c>
      <c r="E9">
        <f>'Full Data Set'!R9</f>
        <v>67.290322579999994</v>
      </c>
      <c r="F9">
        <v>1</v>
      </c>
    </row>
    <row r="10" spans="1:32" x14ac:dyDescent="0.3">
      <c r="B10">
        <f>'Full Data Set'!O10</f>
        <v>71.709677420000006</v>
      </c>
      <c r="C10">
        <f>'Full Data Set'!P10</f>
        <v>80.645161290000004</v>
      </c>
      <c r="D10">
        <f>'Full Data Set'!Q10</f>
        <v>87.129032260000002</v>
      </c>
      <c r="E10">
        <f>'Full Data Set'!R10</f>
        <v>80.451612900000001</v>
      </c>
      <c r="F10">
        <v>1</v>
      </c>
    </row>
    <row r="11" spans="1:32" x14ac:dyDescent="0.3">
      <c r="B11">
        <f>'Full Data Set'!O11</f>
        <v>63.321428570000002</v>
      </c>
      <c r="C11">
        <f>'Full Data Set'!P11</f>
        <v>69.785714290000001</v>
      </c>
      <c r="D11">
        <f>'Full Data Set'!Q11</f>
        <v>63.903225810000002</v>
      </c>
      <c r="E11">
        <f>'Full Data Set'!R11</f>
        <v>62.129032260000002</v>
      </c>
      <c r="F11">
        <v>1</v>
      </c>
    </row>
    <row r="12" spans="1:32" x14ac:dyDescent="0.3">
      <c r="B12">
        <f>'Full Data Set'!O12</f>
        <v>77.709677420000006</v>
      </c>
      <c r="C12">
        <f>'Full Data Set'!P12</f>
        <v>78.354838709999996</v>
      </c>
      <c r="D12">
        <f>'Full Data Set'!Q12</f>
        <v>74.903225809999995</v>
      </c>
      <c r="E12">
        <f>'Full Data Set'!R12</f>
        <v>77.612903230000001</v>
      </c>
      <c r="F12">
        <v>1</v>
      </c>
    </row>
    <row r="13" spans="1:32" x14ac:dyDescent="0.3">
      <c r="B13">
        <f>'Full Data Set'!O13</f>
        <v>57.193548389999997</v>
      </c>
      <c r="C13">
        <f>'Full Data Set'!P13</f>
        <v>60.451612900000001</v>
      </c>
      <c r="D13">
        <f>'Full Data Set'!Q13</f>
        <v>59.967741940000003</v>
      </c>
      <c r="E13">
        <f>'Full Data Set'!R13</f>
        <v>66.161290320000006</v>
      </c>
      <c r="F13">
        <v>1</v>
      </c>
    </row>
    <row r="14" spans="1:32" x14ac:dyDescent="0.3">
      <c r="B14">
        <f>'Full Data Set'!O14</f>
        <v>67.774193550000007</v>
      </c>
      <c r="C14">
        <f>'Full Data Set'!P14</f>
        <v>67.032258060000004</v>
      </c>
      <c r="D14">
        <f>'Full Data Set'!Q14</f>
        <v>53.387096769999999</v>
      </c>
      <c r="E14">
        <f>'Full Data Set'!R14</f>
        <v>41.161290319999999</v>
      </c>
      <c r="F14">
        <v>1</v>
      </c>
    </row>
    <row r="15" spans="1:32" x14ac:dyDescent="0.3">
      <c r="B15">
        <f>'Full Data Set'!O15</f>
        <v>79.774193550000007</v>
      </c>
      <c r="C15">
        <f>'Full Data Set'!P15</f>
        <v>86.645161290000004</v>
      </c>
      <c r="D15">
        <f>'Full Data Set'!Q15</f>
        <v>61.193548389999997</v>
      </c>
      <c r="E15">
        <f>'Full Data Set'!R15</f>
        <v>58.741935480000002</v>
      </c>
      <c r="F15">
        <v>1</v>
      </c>
    </row>
    <row r="16" spans="1:32" x14ac:dyDescent="0.3">
      <c r="B16">
        <f>'Full Data Set'!O16</f>
        <v>58.096774189999998</v>
      </c>
      <c r="C16">
        <f>'Full Data Set'!P16</f>
        <v>71.096774190000005</v>
      </c>
      <c r="D16">
        <f>'Full Data Set'!Q16</f>
        <v>66.548387099999999</v>
      </c>
      <c r="E16">
        <f>'Full Data Set'!R16</f>
        <v>69.580645160000003</v>
      </c>
      <c r="F16">
        <v>0</v>
      </c>
    </row>
    <row r="17" spans="2:6" x14ac:dyDescent="0.3">
      <c r="B17">
        <f>'Full Data Set'!O17</f>
        <v>72.290322579999994</v>
      </c>
      <c r="C17">
        <f>'Full Data Set'!P17</f>
        <v>81.516129030000002</v>
      </c>
      <c r="D17">
        <f>'Full Data Set'!Q17</f>
        <v>70.161290320000006</v>
      </c>
      <c r="E17">
        <f>'Full Data Set'!R17</f>
        <v>85.225806449999993</v>
      </c>
      <c r="F17">
        <v>0</v>
      </c>
    </row>
    <row r="18" spans="2:6" x14ac:dyDescent="0.3">
      <c r="B18">
        <f>'Full Data Set'!O18</f>
        <v>77.645161290000004</v>
      </c>
      <c r="C18">
        <f>'Full Data Set'!P18</f>
        <v>77.548387099999999</v>
      </c>
      <c r="D18">
        <f>'Full Data Set'!Q18</f>
        <v>78.903225809999995</v>
      </c>
      <c r="E18">
        <f>'Full Data Set'!R18</f>
        <v>77.741935479999995</v>
      </c>
      <c r="F18">
        <v>0</v>
      </c>
    </row>
    <row r="19" spans="2:6" x14ac:dyDescent="0.3">
      <c r="B19">
        <f>'Full Data Set'!O19</f>
        <v>72.645161290000004</v>
      </c>
      <c r="C19">
        <f>'Full Data Set'!P19</f>
        <v>82.483870969999998</v>
      </c>
      <c r="D19">
        <f>'Full Data Set'!Q19</f>
        <v>73.645161290000004</v>
      </c>
      <c r="E19">
        <f>'Full Data Set'!R19</f>
        <v>75.903225809999995</v>
      </c>
      <c r="F19">
        <v>0</v>
      </c>
    </row>
    <row r="20" spans="2:6" x14ac:dyDescent="0.3">
      <c r="B20">
        <f>'Full Data Set'!O20</f>
        <v>57.193548389999997</v>
      </c>
      <c r="C20">
        <f>'Full Data Set'!P20</f>
        <v>69.032258060000004</v>
      </c>
      <c r="D20">
        <f>'Full Data Set'!Q20</f>
        <v>64.806451609999996</v>
      </c>
      <c r="E20">
        <f>'Full Data Set'!R20</f>
        <v>72.709677420000006</v>
      </c>
      <c r="F20">
        <v>0</v>
      </c>
    </row>
    <row r="21" spans="2:6" x14ac:dyDescent="0.3">
      <c r="B21">
        <f>'Full Data Set'!O21</f>
        <v>79.387096769999999</v>
      </c>
      <c r="C21">
        <f>'Full Data Set'!P21</f>
        <v>76.129032260000002</v>
      </c>
      <c r="D21">
        <f>'Full Data Set'!Q21</f>
        <v>74.838709679999994</v>
      </c>
      <c r="E21">
        <f>'Full Data Set'!R21</f>
        <v>72.096774190000005</v>
      </c>
      <c r="F21">
        <v>0</v>
      </c>
    </row>
    <row r="22" spans="2:6" x14ac:dyDescent="0.3">
      <c r="B22">
        <f>'Full Data Set'!O22</f>
        <v>50.032258059999997</v>
      </c>
      <c r="C22">
        <f>'Full Data Set'!P22</f>
        <v>67.161290320000006</v>
      </c>
      <c r="D22">
        <f>'Full Data Set'!Q22</f>
        <v>57.032258059999997</v>
      </c>
      <c r="E22">
        <f>'Full Data Set'!R22</f>
        <v>57.741935480000002</v>
      </c>
      <c r="F22">
        <v>0</v>
      </c>
    </row>
    <row r="23" spans="2:6" x14ac:dyDescent="0.3">
      <c r="B23">
        <f>'Full Data Set'!O23</f>
        <v>69.838709679999994</v>
      </c>
      <c r="C23">
        <f>'Full Data Set'!P23</f>
        <v>74.774193550000007</v>
      </c>
      <c r="D23">
        <f>'Full Data Set'!Q23</f>
        <v>68.290322579999994</v>
      </c>
      <c r="E23">
        <f>'Full Data Set'!R23</f>
        <v>69.612903230000001</v>
      </c>
      <c r="F23">
        <v>0</v>
      </c>
    </row>
    <row r="24" spans="2:6" x14ac:dyDescent="0.3">
      <c r="B24">
        <f>'Full Data Set'!O24</f>
        <v>68.612903230000001</v>
      </c>
      <c r="C24">
        <f>'Full Data Set'!P24</f>
        <v>64.322580650000006</v>
      </c>
      <c r="D24">
        <f>'Full Data Set'!Q24</f>
        <v>67.741935479999995</v>
      </c>
      <c r="E24">
        <f>'Full Data Set'!R24</f>
        <v>66.870967739999998</v>
      </c>
      <c r="F24">
        <v>0</v>
      </c>
    </row>
    <row r="25" spans="2:6" x14ac:dyDescent="0.3">
      <c r="B25">
        <f>'Full Data Set'!O25</f>
        <v>73.193548390000004</v>
      </c>
      <c r="C25">
        <f>'Full Data Set'!P25</f>
        <v>70.258064520000005</v>
      </c>
      <c r="D25">
        <f>'Full Data Set'!Q25</f>
        <v>67.741935479999995</v>
      </c>
      <c r="E25">
        <f>'Full Data Set'!R25</f>
        <v>62.77419355</v>
      </c>
      <c r="F25">
        <v>0</v>
      </c>
    </row>
    <row r="26" spans="2:6" x14ac:dyDescent="0.3">
      <c r="B26">
        <f>'Full Data Set'!O26</f>
        <v>58.516129030000002</v>
      </c>
      <c r="C26">
        <f>'Full Data Set'!P26</f>
        <v>73.322580650000006</v>
      </c>
      <c r="D26">
        <f>'Full Data Set'!Q26</f>
        <v>71.967741939999996</v>
      </c>
      <c r="E26">
        <f>'Full Data Set'!R26</f>
        <v>70.677419349999994</v>
      </c>
      <c r="F26">
        <v>0</v>
      </c>
    </row>
    <row r="48" spans="1:1" s="4" customFormat="1" x14ac:dyDescent="0.3">
      <c r="A48"/>
    </row>
    <row r="49" spans="2:15" x14ac:dyDescent="0.3">
      <c r="B49" t="s">
        <v>279</v>
      </c>
    </row>
    <row r="51" spans="2:15" ht="23.4" x14ac:dyDescent="0.3">
      <c r="B51" s="5" t="s">
        <v>531</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206.09800000000001</v>
      </c>
      <c r="E55" s="6"/>
      <c r="F55" s="7">
        <v>1</v>
      </c>
      <c r="G55" s="6"/>
      <c r="H55" s="7">
        <v>206.09800000000001</v>
      </c>
      <c r="I55" s="6"/>
      <c r="J55" s="7">
        <v>7.0019999999999998</v>
      </c>
      <c r="K55" s="6"/>
      <c r="L55" s="7">
        <v>1.4E-2</v>
      </c>
      <c r="M55" s="6"/>
      <c r="N55" s="7">
        <v>0.22600000000000001</v>
      </c>
      <c r="O55" s="6"/>
    </row>
    <row r="56" spans="2:15" x14ac:dyDescent="0.3">
      <c r="B56" s="6" t="s">
        <v>234</v>
      </c>
      <c r="C56" s="6"/>
      <c r="D56" s="7">
        <v>706.45</v>
      </c>
      <c r="E56" s="6"/>
      <c r="F56" s="7">
        <v>24</v>
      </c>
      <c r="G56" s="6"/>
      <c r="H56" s="7">
        <v>29.434999999999999</v>
      </c>
      <c r="I56" s="6"/>
      <c r="J56" s="7"/>
      <c r="K56" s="6"/>
      <c r="L56" s="7"/>
      <c r="M56" s="6"/>
      <c r="N56" s="7"/>
      <c r="O56" s="6"/>
    </row>
    <row r="57" spans="2:15" x14ac:dyDescent="0.3">
      <c r="B57" s="6" t="s">
        <v>235</v>
      </c>
      <c r="C57" s="6"/>
      <c r="D57" s="7">
        <v>31.661000000000001</v>
      </c>
      <c r="E57" s="6"/>
      <c r="F57" s="7">
        <v>1</v>
      </c>
      <c r="G57" s="6"/>
      <c r="H57" s="7">
        <v>31.661000000000001</v>
      </c>
      <c r="I57" s="6"/>
      <c r="J57" s="7">
        <v>0.55300000000000005</v>
      </c>
      <c r="K57" s="6"/>
      <c r="L57" s="7">
        <v>0.46400000000000002</v>
      </c>
      <c r="M57" s="6"/>
      <c r="N57" s="7">
        <v>2.3E-2</v>
      </c>
      <c r="O57" s="6"/>
    </row>
    <row r="58" spans="2:15" x14ac:dyDescent="0.3">
      <c r="B58" s="6" t="s">
        <v>234</v>
      </c>
      <c r="C58" s="6"/>
      <c r="D58" s="7">
        <v>1373.454</v>
      </c>
      <c r="E58" s="6"/>
      <c r="F58" s="7">
        <v>24</v>
      </c>
      <c r="G58" s="6"/>
      <c r="H58" s="7">
        <v>57.226999999999997</v>
      </c>
      <c r="I58" s="6"/>
      <c r="J58" s="7"/>
      <c r="K58" s="6"/>
      <c r="L58" s="7"/>
      <c r="M58" s="6"/>
      <c r="N58" s="7"/>
      <c r="O58" s="6"/>
    </row>
    <row r="59" spans="2:15" x14ac:dyDescent="0.3">
      <c r="B59" s="6" t="s">
        <v>236</v>
      </c>
      <c r="C59" s="6"/>
      <c r="D59" s="7">
        <v>55.353000000000002</v>
      </c>
      <c r="E59" s="6"/>
      <c r="F59" s="7">
        <v>1</v>
      </c>
      <c r="G59" s="6"/>
      <c r="H59" s="7">
        <v>55.353000000000002</v>
      </c>
      <c r="I59" s="6"/>
      <c r="J59" s="7">
        <v>3.8180000000000001</v>
      </c>
      <c r="K59" s="6"/>
      <c r="L59" s="7">
        <v>6.2E-2</v>
      </c>
      <c r="M59" s="6"/>
      <c r="N59" s="7">
        <v>0.13700000000000001</v>
      </c>
      <c r="O59" s="6"/>
    </row>
    <row r="60" spans="2:15" x14ac:dyDescent="0.3">
      <c r="B60" s="6" t="s">
        <v>234</v>
      </c>
      <c r="C60" s="6"/>
      <c r="D60" s="7">
        <v>347.976</v>
      </c>
      <c r="E60" s="6"/>
      <c r="F60" s="7">
        <v>24</v>
      </c>
      <c r="G60" s="6"/>
      <c r="H60" s="7">
        <v>14.499000000000001</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3" ht="15" thickBot="1" x14ac:dyDescent="0.35">
      <c r="B65" s="15" t="s">
        <v>226</v>
      </c>
      <c r="C65" s="15"/>
      <c r="D65" s="15" t="s">
        <v>227</v>
      </c>
      <c r="E65" s="15"/>
      <c r="F65" s="15" t="s">
        <v>228</v>
      </c>
      <c r="G65" s="15"/>
      <c r="H65" s="15" t="s">
        <v>229</v>
      </c>
      <c r="I65" s="15"/>
      <c r="J65" s="15" t="s">
        <v>230</v>
      </c>
      <c r="K65" s="15"/>
      <c r="L65" s="15" t="s">
        <v>231</v>
      </c>
      <c r="M65" s="15"/>
    </row>
    <row r="66" spans="1:13" x14ac:dyDescent="0.3">
      <c r="B66" s="6" t="s">
        <v>234</v>
      </c>
      <c r="C66" s="6"/>
      <c r="D66" s="7">
        <v>5163.625</v>
      </c>
      <c r="E66" s="6"/>
      <c r="F66" s="7">
        <v>24</v>
      </c>
      <c r="G66" s="6"/>
      <c r="H66" s="7">
        <v>215.15100000000001</v>
      </c>
      <c r="I66" s="6"/>
      <c r="J66" s="7"/>
      <c r="K66" s="6"/>
      <c r="L66" s="7"/>
      <c r="M66" s="6"/>
    </row>
    <row r="67" spans="1:13" ht="15" thickBot="1" x14ac:dyDescent="0.35">
      <c r="B67" s="16"/>
      <c r="C67" s="16"/>
      <c r="D67" s="16"/>
      <c r="E67" s="16"/>
      <c r="F67" s="16"/>
      <c r="G67" s="16"/>
      <c r="H67" s="16"/>
      <c r="I67" s="16"/>
      <c r="J67" s="16"/>
      <c r="K67" s="16"/>
      <c r="L67" s="16"/>
      <c r="M67" s="16"/>
    </row>
    <row r="68" spans="1:13" ht="14.4" customHeight="1" x14ac:dyDescent="0.3">
      <c r="B68" s="17" t="s">
        <v>237</v>
      </c>
      <c r="C68" s="17"/>
      <c r="D68" s="17"/>
      <c r="E68" s="17"/>
      <c r="F68" s="17"/>
      <c r="G68" s="17"/>
      <c r="H68" s="17"/>
      <c r="I68" s="17"/>
      <c r="J68" s="17"/>
      <c r="K68" s="17"/>
      <c r="L68" s="17"/>
      <c r="M68" s="17"/>
    </row>
    <row r="71" spans="1:13" ht="18" x14ac:dyDescent="0.3">
      <c r="B71" s="8" t="s">
        <v>239</v>
      </c>
    </row>
    <row r="73" spans="1:13" ht="15" thickBot="1" x14ac:dyDescent="0.35">
      <c r="B73" s="14" t="s">
        <v>256</v>
      </c>
      <c r="C73" s="14"/>
      <c r="D73" s="14"/>
      <c r="E73" s="14"/>
      <c r="F73" s="14"/>
      <c r="G73" s="14"/>
      <c r="H73" s="14"/>
      <c r="I73" s="14"/>
      <c r="J73" s="14"/>
      <c r="K73" s="14"/>
      <c r="L73" s="14"/>
      <c r="M73" s="14"/>
    </row>
    <row r="74" spans="1:13" ht="15.6" customHeight="1" thickBot="1" x14ac:dyDescent="0.35">
      <c r="B74" s="15"/>
      <c r="C74" s="15"/>
      <c r="D74" s="15"/>
      <c r="E74" s="15"/>
      <c r="F74" s="15" t="s">
        <v>241</v>
      </c>
      <c r="G74" s="15"/>
      <c r="H74" s="15" t="s">
        <v>242</v>
      </c>
      <c r="I74" s="15"/>
      <c r="J74" s="15" t="s">
        <v>243</v>
      </c>
      <c r="K74" s="15"/>
      <c r="L74" s="15" t="s">
        <v>244</v>
      </c>
      <c r="M74" s="15"/>
    </row>
    <row r="75" spans="1:13" x14ac:dyDescent="0.3">
      <c r="B75" s="6" t="s">
        <v>205</v>
      </c>
      <c r="C75" s="6"/>
      <c r="D75" s="6" t="s">
        <v>206</v>
      </c>
      <c r="E75" s="6"/>
      <c r="F75" s="7">
        <v>-2.871</v>
      </c>
      <c r="G75" s="6"/>
      <c r="H75" s="7">
        <v>1.085</v>
      </c>
      <c r="I75" s="6"/>
      <c r="J75" s="7">
        <v>-2.6459999999999999</v>
      </c>
      <c r="K75" s="6"/>
      <c r="L75" s="7">
        <v>1.4E-2</v>
      </c>
      <c r="M75" s="6"/>
    </row>
    <row r="76" spans="1:13" ht="15" thickBot="1" x14ac:dyDescent="0.35">
      <c r="B76" s="16"/>
      <c r="C76" s="16"/>
      <c r="D76" s="16"/>
      <c r="E76" s="16"/>
      <c r="F76" s="16"/>
      <c r="G76" s="16"/>
      <c r="H76" s="16"/>
      <c r="I76" s="16"/>
      <c r="J76" s="16"/>
      <c r="K76" s="16"/>
      <c r="L76" s="16"/>
      <c r="M76" s="16"/>
    </row>
    <row r="77" spans="1:13" ht="14.4" customHeight="1" x14ac:dyDescent="0.3">
      <c r="B77" s="17" t="s">
        <v>264</v>
      </c>
      <c r="C77" s="17"/>
      <c r="D77" s="17"/>
      <c r="E77" s="17"/>
      <c r="F77" s="17"/>
      <c r="G77" s="17"/>
      <c r="H77" s="17"/>
      <c r="I77" s="17"/>
      <c r="J77" s="17"/>
      <c r="K77" s="17"/>
      <c r="L77" s="17"/>
      <c r="M77" s="17"/>
    </row>
    <row r="79" spans="1:13" s="4" customFormat="1" x14ac:dyDescent="0.3">
      <c r="A79"/>
    </row>
    <row r="81" spans="2:15" ht="23.4" x14ac:dyDescent="0.3">
      <c r="B81" s="5" t="s">
        <v>532</v>
      </c>
    </row>
    <row r="83" spans="2:15" ht="15" thickBot="1" x14ac:dyDescent="0.35">
      <c r="B83" s="14" t="s">
        <v>225</v>
      </c>
      <c r="C83" s="14"/>
      <c r="D83" s="14"/>
      <c r="E83" s="14"/>
      <c r="F83" s="14"/>
      <c r="G83" s="14"/>
      <c r="H83" s="14"/>
      <c r="I83" s="14"/>
      <c r="J83" s="14"/>
      <c r="K83" s="14"/>
      <c r="L83" s="14"/>
      <c r="M83" s="14"/>
      <c r="N83" s="14"/>
      <c r="O83" s="14"/>
    </row>
    <row r="84" spans="2:15" ht="15" thickBot="1" x14ac:dyDescent="0.35">
      <c r="B84" s="15" t="s">
        <v>226</v>
      </c>
      <c r="C84" s="15"/>
      <c r="D84" s="15" t="s">
        <v>227</v>
      </c>
      <c r="E84" s="15"/>
      <c r="F84" s="15" t="s">
        <v>228</v>
      </c>
      <c r="G84" s="15"/>
      <c r="H84" s="15" t="s">
        <v>229</v>
      </c>
      <c r="I84" s="15"/>
      <c r="J84" s="15" t="s">
        <v>230</v>
      </c>
      <c r="K84" s="15"/>
      <c r="L84" s="15" t="s">
        <v>231</v>
      </c>
      <c r="M84" s="15"/>
      <c r="N84" s="15" t="s">
        <v>232</v>
      </c>
      <c r="O84" s="15"/>
    </row>
    <row r="85" spans="2:15" x14ac:dyDescent="0.3">
      <c r="B85" s="6" t="s">
        <v>233</v>
      </c>
      <c r="C85" s="6"/>
      <c r="D85" s="7">
        <v>221.64599999999999</v>
      </c>
      <c r="E85" s="6"/>
      <c r="F85" s="7">
        <v>1</v>
      </c>
      <c r="G85" s="6"/>
      <c r="H85" s="7">
        <v>221.64599999999999</v>
      </c>
      <c r="I85" s="6"/>
      <c r="J85" s="7">
        <v>7.5140000000000002</v>
      </c>
      <c r="K85" s="6"/>
      <c r="L85" s="7">
        <v>1.2E-2</v>
      </c>
      <c r="M85" s="6"/>
      <c r="N85" s="7">
        <v>0.246</v>
      </c>
      <c r="O85" s="6"/>
    </row>
    <row r="86" spans="2:15" ht="28.8" x14ac:dyDescent="0.3">
      <c r="B86" s="6" t="s">
        <v>253</v>
      </c>
      <c r="C86" s="6"/>
      <c r="D86" s="7">
        <v>28.039000000000001</v>
      </c>
      <c r="E86" s="6"/>
      <c r="F86" s="7">
        <v>1</v>
      </c>
      <c r="G86" s="6"/>
      <c r="H86" s="7">
        <v>28.039000000000001</v>
      </c>
      <c r="I86" s="6"/>
      <c r="J86" s="7">
        <v>0.95099999999999996</v>
      </c>
      <c r="K86" s="6"/>
      <c r="L86" s="7">
        <v>0.34</v>
      </c>
      <c r="M86" s="6"/>
      <c r="N86" s="7">
        <v>0.04</v>
      </c>
      <c r="O86" s="6"/>
    </row>
    <row r="87" spans="2:15" x14ac:dyDescent="0.3">
      <c r="B87" s="6" t="s">
        <v>234</v>
      </c>
      <c r="C87" s="6"/>
      <c r="D87" s="7">
        <v>678.41</v>
      </c>
      <c r="E87" s="6"/>
      <c r="F87" s="7">
        <v>23</v>
      </c>
      <c r="G87" s="6"/>
      <c r="H87" s="7">
        <v>29.495999999999999</v>
      </c>
      <c r="I87" s="6"/>
      <c r="J87" s="7"/>
      <c r="K87" s="6"/>
      <c r="L87" s="7"/>
      <c r="M87" s="6"/>
      <c r="N87" s="7"/>
      <c r="O87" s="6"/>
    </row>
    <row r="88" spans="2:15" x14ac:dyDescent="0.3">
      <c r="B88" s="6" t="s">
        <v>235</v>
      </c>
      <c r="C88" s="6"/>
      <c r="D88" s="7">
        <v>25.478999999999999</v>
      </c>
      <c r="E88" s="6"/>
      <c r="F88" s="7">
        <v>1</v>
      </c>
      <c r="G88" s="6"/>
      <c r="H88" s="7">
        <v>25.478999999999999</v>
      </c>
      <c r="I88" s="6"/>
      <c r="J88" s="7">
        <v>0.433</v>
      </c>
      <c r="K88" s="6"/>
      <c r="L88" s="7">
        <v>0.51700000000000002</v>
      </c>
      <c r="M88" s="6"/>
      <c r="N88" s="7">
        <v>1.7999999999999999E-2</v>
      </c>
      <c r="O88" s="6"/>
    </row>
    <row r="89" spans="2:15" ht="28.8" x14ac:dyDescent="0.3">
      <c r="B89" s="6" t="s">
        <v>254</v>
      </c>
      <c r="C89" s="6"/>
      <c r="D89" s="7">
        <v>20.135999999999999</v>
      </c>
      <c r="E89" s="6"/>
      <c r="F89" s="7">
        <v>1</v>
      </c>
      <c r="G89" s="6"/>
      <c r="H89" s="7">
        <v>20.135999999999999</v>
      </c>
      <c r="I89" s="6"/>
      <c r="J89" s="7">
        <v>0.34200000000000003</v>
      </c>
      <c r="K89" s="6"/>
      <c r="L89" s="7">
        <v>0.56399999999999995</v>
      </c>
      <c r="M89" s="6"/>
      <c r="N89" s="7">
        <v>1.4999999999999999E-2</v>
      </c>
      <c r="O89" s="6"/>
    </row>
    <row r="90" spans="2:15" x14ac:dyDescent="0.3">
      <c r="B90" s="6" t="s">
        <v>234</v>
      </c>
      <c r="C90" s="6"/>
      <c r="D90" s="7">
        <v>1353.318</v>
      </c>
      <c r="E90" s="6"/>
      <c r="F90" s="7">
        <v>23</v>
      </c>
      <c r="G90" s="6"/>
      <c r="H90" s="7">
        <v>58.84</v>
      </c>
      <c r="I90" s="6"/>
      <c r="J90" s="7"/>
      <c r="K90" s="6"/>
      <c r="L90" s="7"/>
      <c r="M90" s="6"/>
      <c r="N90" s="7"/>
      <c r="O90" s="6"/>
    </row>
    <row r="91" spans="2:15" x14ac:dyDescent="0.3">
      <c r="B91" s="6" t="s">
        <v>236</v>
      </c>
      <c r="C91" s="6"/>
      <c r="D91" s="7">
        <v>61.249000000000002</v>
      </c>
      <c r="E91" s="6"/>
      <c r="F91" s="7">
        <v>1</v>
      </c>
      <c r="G91" s="6"/>
      <c r="H91" s="7">
        <v>61.249000000000002</v>
      </c>
      <c r="I91" s="6"/>
      <c r="J91" s="7">
        <v>4.2110000000000003</v>
      </c>
      <c r="K91" s="6"/>
      <c r="L91" s="7">
        <v>5.1999999999999998E-2</v>
      </c>
      <c r="M91" s="6"/>
      <c r="N91" s="7">
        <v>0.155</v>
      </c>
      <c r="O91" s="6"/>
    </row>
    <row r="92" spans="2:15" ht="28.8" x14ac:dyDescent="0.3">
      <c r="B92" s="6" t="s">
        <v>255</v>
      </c>
      <c r="C92" s="6"/>
      <c r="D92" s="7">
        <v>13.443</v>
      </c>
      <c r="E92" s="6"/>
      <c r="F92" s="7">
        <v>1</v>
      </c>
      <c r="G92" s="6"/>
      <c r="H92" s="7">
        <v>13.443</v>
      </c>
      <c r="I92" s="6"/>
      <c r="J92" s="7">
        <v>0.92400000000000004</v>
      </c>
      <c r="K92" s="6"/>
      <c r="L92" s="7">
        <v>0.34599999999999997</v>
      </c>
      <c r="M92" s="6"/>
      <c r="N92" s="7">
        <v>3.9E-2</v>
      </c>
      <c r="O92" s="6"/>
    </row>
    <row r="93" spans="2:15" x14ac:dyDescent="0.3">
      <c r="B93" s="6" t="s">
        <v>234</v>
      </c>
      <c r="C93" s="6"/>
      <c r="D93" s="7">
        <v>334.53399999999999</v>
      </c>
      <c r="E93" s="6"/>
      <c r="F93" s="7">
        <v>23</v>
      </c>
      <c r="G93" s="6"/>
      <c r="H93" s="7">
        <v>14.545</v>
      </c>
      <c r="I93" s="6"/>
      <c r="J93" s="7"/>
      <c r="K93" s="6"/>
      <c r="L93" s="7"/>
      <c r="M93" s="6"/>
      <c r="N93" s="7"/>
      <c r="O93" s="6"/>
    </row>
    <row r="94" spans="2:15" ht="15" thickBot="1" x14ac:dyDescent="0.35">
      <c r="B94" s="16"/>
      <c r="C94" s="16"/>
      <c r="D94" s="16"/>
      <c r="E94" s="16"/>
      <c r="F94" s="16"/>
      <c r="G94" s="16"/>
      <c r="H94" s="16"/>
      <c r="I94" s="16"/>
      <c r="J94" s="16"/>
      <c r="K94" s="16"/>
      <c r="L94" s="16"/>
      <c r="M94" s="16"/>
      <c r="N94" s="16"/>
      <c r="O94" s="16"/>
    </row>
    <row r="95" spans="2:15" ht="14.4" customHeight="1" x14ac:dyDescent="0.3">
      <c r="B95" s="17" t="s">
        <v>237</v>
      </c>
      <c r="C95" s="17"/>
      <c r="D95" s="17"/>
      <c r="E95" s="17"/>
      <c r="F95" s="17"/>
      <c r="G95" s="17"/>
      <c r="H95" s="17"/>
      <c r="I95" s="17"/>
      <c r="J95" s="17"/>
      <c r="K95" s="17"/>
      <c r="L95" s="17"/>
      <c r="M95" s="17"/>
      <c r="N95" s="17"/>
      <c r="O95" s="17"/>
    </row>
    <row r="97" spans="2:15" ht="15" thickBot="1" x14ac:dyDescent="0.35">
      <c r="B97" s="14" t="s">
        <v>238</v>
      </c>
      <c r="C97" s="14"/>
      <c r="D97" s="14"/>
      <c r="E97" s="14"/>
      <c r="F97" s="14"/>
      <c r="G97" s="14"/>
      <c r="H97" s="14"/>
      <c r="I97" s="14"/>
      <c r="J97" s="14"/>
      <c r="K97" s="14"/>
      <c r="L97" s="14"/>
      <c r="M97" s="14"/>
      <c r="N97" s="14"/>
      <c r="O97" s="14"/>
    </row>
    <row r="98" spans="2:15" ht="15" thickBot="1" x14ac:dyDescent="0.35">
      <c r="B98" s="15" t="s">
        <v>226</v>
      </c>
      <c r="C98" s="15"/>
      <c r="D98" s="15" t="s">
        <v>227</v>
      </c>
      <c r="E98" s="15"/>
      <c r="F98" s="15" t="s">
        <v>228</v>
      </c>
      <c r="G98" s="15"/>
      <c r="H98" s="15" t="s">
        <v>229</v>
      </c>
      <c r="I98" s="15"/>
      <c r="J98" s="15" t="s">
        <v>230</v>
      </c>
      <c r="K98" s="15"/>
      <c r="L98" s="15" t="s">
        <v>231</v>
      </c>
      <c r="M98" s="15"/>
      <c r="N98" s="15" t="s">
        <v>232</v>
      </c>
      <c r="O98" s="15"/>
    </row>
    <row r="99" spans="2:15" x14ac:dyDescent="0.3">
      <c r="B99" s="6" t="s">
        <v>1</v>
      </c>
      <c r="C99" s="6"/>
      <c r="D99" s="7">
        <v>29.675000000000001</v>
      </c>
      <c r="E99" s="6"/>
      <c r="F99" s="7">
        <v>1</v>
      </c>
      <c r="G99" s="6"/>
      <c r="H99" s="7">
        <v>29.675000000000001</v>
      </c>
      <c r="I99" s="6"/>
      <c r="J99" s="7">
        <v>0.13300000000000001</v>
      </c>
      <c r="K99" s="6"/>
      <c r="L99" s="7">
        <v>0.71899999999999997</v>
      </c>
      <c r="M99" s="6"/>
      <c r="N99" s="7">
        <v>6.0000000000000001E-3</v>
      </c>
      <c r="O99" s="6"/>
    </row>
    <row r="100" spans="2:15" x14ac:dyDescent="0.3">
      <c r="B100" s="6" t="s">
        <v>234</v>
      </c>
      <c r="C100" s="6"/>
      <c r="D100" s="7">
        <v>5133.95</v>
      </c>
      <c r="E100" s="6"/>
      <c r="F100" s="7">
        <v>23</v>
      </c>
      <c r="G100" s="6"/>
      <c r="H100" s="7">
        <v>223.215</v>
      </c>
      <c r="I100" s="6"/>
      <c r="J100" s="7"/>
      <c r="K100" s="6"/>
      <c r="L100" s="7"/>
      <c r="M100" s="6"/>
      <c r="N100" s="7"/>
      <c r="O100" s="6"/>
    </row>
    <row r="101" spans="2:15" ht="15" thickBot="1" x14ac:dyDescent="0.35">
      <c r="B101" s="16"/>
      <c r="C101" s="16"/>
      <c r="D101" s="16"/>
      <c r="E101" s="16"/>
      <c r="F101" s="16"/>
      <c r="G101" s="16"/>
      <c r="H101" s="16"/>
      <c r="I101" s="16"/>
      <c r="J101" s="16"/>
      <c r="K101" s="16"/>
      <c r="L101" s="16"/>
      <c r="M101" s="16"/>
      <c r="N101" s="16"/>
      <c r="O101" s="16"/>
    </row>
    <row r="102" spans="2:15" ht="14.4" customHeight="1" x14ac:dyDescent="0.3">
      <c r="B102" s="17" t="s">
        <v>237</v>
      </c>
      <c r="C102" s="17"/>
      <c r="D102" s="17"/>
      <c r="E102" s="17"/>
      <c r="F102" s="17"/>
      <c r="G102" s="17"/>
      <c r="H102" s="17"/>
      <c r="I102" s="17"/>
      <c r="J102" s="17"/>
      <c r="K102" s="17"/>
      <c r="L102" s="17"/>
      <c r="M102" s="17"/>
      <c r="N102" s="17"/>
      <c r="O102" s="17"/>
    </row>
    <row r="105" spans="2:15" ht="18" x14ac:dyDescent="0.3">
      <c r="B105" s="8" t="s">
        <v>239</v>
      </c>
    </row>
    <row r="107" spans="2:15" ht="15" thickBot="1" x14ac:dyDescent="0.35">
      <c r="B107" s="14" t="s">
        <v>256</v>
      </c>
      <c r="C107" s="14"/>
      <c r="D107" s="14"/>
      <c r="E107" s="14"/>
      <c r="F107" s="14"/>
      <c r="G107" s="14"/>
      <c r="H107" s="14"/>
      <c r="I107" s="14"/>
      <c r="J107" s="14"/>
      <c r="K107" s="14"/>
      <c r="L107" s="14"/>
      <c r="M107" s="14"/>
    </row>
    <row r="108" spans="2:15" ht="15.6" customHeight="1" thickBot="1" x14ac:dyDescent="0.35">
      <c r="B108" s="15"/>
      <c r="C108" s="15"/>
      <c r="D108" s="15"/>
      <c r="E108" s="15"/>
      <c r="F108" s="15" t="s">
        <v>241</v>
      </c>
      <c r="G108" s="15"/>
      <c r="H108" s="15" t="s">
        <v>242</v>
      </c>
      <c r="I108" s="15"/>
      <c r="J108" s="15" t="s">
        <v>243</v>
      </c>
      <c r="K108" s="15"/>
      <c r="L108" s="15" t="s">
        <v>244</v>
      </c>
      <c r="M108" s="15"/>
    </row>
    <row r="109" spans="2:15" x14ac:dyDescent="0.3">
      <c r="B109" s="6" t="s">
        <v>205</v>
      </c>
      <c r="C109" s="6"/>
      <c r="D109" s="6" t="s">
        <v>206</v>
      </c>
      <c r="E109" s="6"/>
      <c r="F109" s="7">
        <v>-2.9990000000000001</v>
      </c>
      <c r="G109" s="6"/>
      <c r="H109" s="7">
        <v>1.0940000000000001</v>
      </c>
      <c r="I109" s="6"/>
      <c r="J109" s="7">
        <v>-2.7410000000000001</v>
      </c>
      <c r="K109" s="6"/>
      <c r="L109" s="7">
        <v>1.2E-2</v>
      </c>
      <c r="M109" s="6"/>
    </row>
    <row r="110" spans="2:15" ht="15" thickBot="1" x14ac:dyDescent="0.35">
      <c r="B110" s="16"/>
      <c r="C110" s="16"/>
      <c r="D110" s="16"/>
      <c r="E110" s="16"/>
      <c r="F110" s="16"/>
      <c r="G110" s="16"/>
      <c r="H110" s="16"/>
      <c r="I110" s="16"/>
      <c r="J110" s="16"/>
      <c r="K110" s="16"/>
      <c r="L110" s="16"/>
      <c r="M110" s="16"/>
    </row>
    <row r="111" spans="2:15" ht="14.4" customHeight="1" x14ac:dyDescent="0.3">
      <c r="B111" s="17" t="s">
        <v>257</v>
      </c>
      <c r="C111" s="17"/>
      <c r="D111" s="17"/>
      <c r="E111" s="17"/>
      <c r="F111" s="17"/>
      <c r="G111" s="17"/>
      <c r="H111" s="17"/>
      <c r="I111" s="17"/>
      <c r="J111" s="17"/>
      <c r="K111" s="17"/>
      <c r="L111" s="17"/>
      <c r="M111" s="17"/>
    </row>
    <row r="113" spans="2:13" ht="15" thickBot="1" x14ac:dyDescent="0.35">
      <c r="B113" s="14" t="s">
        <v>240</v>
      </c>
      <c r="C113" s="14"/>
      <c r="D113" s="14"/>
      <c r="E113" s="14"/>
      <c r="F113" s="14"/>
      <c r="G113" s="14"/>
      <c r="H113" s="14"/>
      <c r="I113" s="14"/>
      <c r="J113" s="14"/>
      <c r="K113" s="14"/>
      <c r="L113" s="14"/>
      <c r="M113" s="14"/>
    </row>
    <row r="114" spans="2:13" ht="15.6" customHeight="1" thickBot="1" x14ac:dyDescent="0.35">
      <c r="B114" s="15"/>
      <c r="C114" s="15"/>
      <c r="D114" s="15"/>
      <c r="E114" s="15"/>
      <c r="F114" s="15" t="s">
        <v>241</v>
      </c>
      <c r="G114" s="15"/>
      <c r="H114" s="15" t="s">
        <v>242</v>
      </c>
      <c r="I114" s="15"/>
      <c r="J114" s="15" t="s">
        <v>243</v>
      </c>
      <c r="K114" s="15"/>
      <c r="L114" s="15" t="s">
        <v>244</v>
      </c>
      <c r="M114" s="15"/>
    </row>
    <row r="115" spans="2:13" x14ac:dyDescent="0.3">
      <c r="B115" s="6" t="s">
        <v>245</v>
      </c>
      <c r="C115" s="6"/>
      <c r="D115" s="6" t="s">
        <v>246</v>
      </c>
      <c r="E115" s="6"/>
      <c r="F115" s="7">
        <v>-4.5759999999999996</v>
      </c>
      <c r="G115" s="6"/>
      <c r="H115" s="7">
        <v>1.337</v>
      </c>
      <c r="I115" s="6"/>
      <c r="J115" s="7">
        <v>-3.423</v>
      </c>
      <c r="K115" s="6"/>
      <c r="L115" s="7">
        <v>8.0000000000000002E-3</v>
      </c>
      <c r="M115" s="6"/>
    </row>
    <row r="116" spans="2:13" x14ac:dyDescent="0.3">
      <c r="B116" s="6"/>
      <c r="C116" s="6"/>
      <c r="D116" s="6" t="s">
        <v>247</v>
      </c>
      <c r="E116" s="6"/>
      <c r="F116" s="7">
        <v>-0.56000000000000005</v>
      </c>
      <c r="G116" s="6"/>
      <c r="H116" s="7">
        <v>1.726</v>
      </c>
      <c r="I116" s="6"/>
      <c r="J116" s="7">
        <v>-0.32400000000000001</v>
      </c>
      <c r="K116" s="6"/>
      <c r="L116" s="7">
        <v>1</v>
      </c>
      <c r="M116" s="6"/>
    </row>
    <row r="117" spans="2:13" x14ac:dyDescent="0.3">
      <c r="B117" s="6"/>
      <c r="C117" s="6"/>
      <c r="D117" s="6" t="s">
        <v>248</v>
      </c>
      <c r="E117" s="6"/>
      <c r="F117" s="7">
        <v>-1.982</v>
      </c>
      <c r="G117" s="6"/>
      <c r="H117" s="7">
        <v>1.893</v>
      </c>
      <c r="I117" s="6"/>
      <c r="J117" s="7">
        <v>-1.0469999999999999</v>
      </c>
      <c r="K117" s="6"/>
      <c r="L117" s="7">
        <v>1</v>
      </c>
      <c r="M117" s="6"/>
    </row>
    <row r="118" spans="2:13" x14ac:dyDescent="0.3">
      <c r="B118" s="6" t="s">
        <v>246</v>
      </c>
      <c r="C118" s="6"/>
      <c r="D118" s="6" t="s">
        <v>247</v>
      </c>
      <c r="E118" s="6"/>
      <c r="F118" s="7">
        <v>4.016</v>
      </c>
      <c r="G118" s="6"/>
      <c r="H118" s="7">
        <v>1.893</v>
      </c>
      <c r="I118" s="6"/>
      <c r="J118" s="7">
        <v>2.121</v>
      </c>
      <c r="K118" s="6"/>
      <c r="L118" s="7">
        <v>0.24</v>
      </c>
      <c r="M118" s="6"/>
    </row>
    <row r="119" spans="2:13" x14ac:dyDescent="0.3">
      <c r="B119" s="6"/>
      <c r="C119" s="6"/>
      <c r="D119" s="6" t="s">
        <v>248</v>
      </c>
      <c r="E119" s="6"/>
      <c r="F119" s="7">
        <v>2.5939999999999999</v>
      </c>
      <c r="G119" s="6"/>
      <c r="H119" s="7">
        <v>1.726</v>
      </c>
      <c r="I119" s="6"/>
      <c r="J119" s="7">
        <v>1.5029999999999999</v>
      </c>
      <c r="K119" s="6"/>
      <c r="L119" s="7">
        <v>0.85299999999999998</v>
      </c>
      <c r="M119" s="6"/>
    </row>
    <row r="120" spans="2:13" x14ac:dyDescent="0.3">
      <c r="B120" s="6" t="s">
        <v>247</v>
      </c>
      <c r="C120" s="6"/>
      <c r="D120" s="6" t="s">
        <v>248</v>
      </c>
      <c r="E120" s="6"/>
      <c r="F120" s="7">
        <v>-1.423</v>
      </c>
      <c r="G120" s="6"/>
      <c r="H120" s="7">
        <v>1.337</v>
      </c>
      <c r="I120" s="6"/>
      <c r="J120" s="7">
        <v>-1.0640000000000001</v>
      </c>
      <c r="K120" s="6"/>
      <c r="L120" s="7">
        <v>1</v>
      </c>
      <c r="M120" s="6"/>
    </row>
    <row r="121" spans="2:13" ht="15" thickBot="1" x14ac:dyDescent="0.35">
      <c r="B121" s="16"/>
      <c r="C121" s="16"/>
      <c r="D121" s="16"/>
      <c r="E121" s="16"/>
      <c r="F121" s="16"/>
      <c r="G121" s="16"/>
      <c r="H121" s="16"/>
      <c r="I121" s="16"/>
      <c r="J121" s="16"/>
      <c r="K121" s="16"/>
      <c r="L121" s="16"/>
      <c r="M121" s="16"/>
    </row>
    <row r="122" spans="2:13" ht="14.4" customHeight="1" x14ac:dyDescent="0.3">
      <c r="B122" s="17" t="s">
        <v>251</v>
      </c>
      <c r="C122" s="17"/>
      <c r="D122" s="17"/>
      <c r="E122" s="17"/>
      <c r="F122" s="17"/>
      <c r="G122" s="17"/>
      <c r="H122" s="17"/>
      <c r="I122" s="17"/>
      <c r="J122" s="17"/>
      <c r="K122" s="17"/>
      <c r="L122" s="17"/>
      <c r="M122" s="17"/>
    </row>
    <row r="123" spans="2:13" ht="14.4" customHeight="1" x14ac:dyDescent="0.3">
      <c r="B123" s="18" t="s">
        <v>287</v>
      </c>
      <c r="C123" s="18"/>
      <c r="D123" s="18"/>
      <c r="E123" s="18"/>
      <c r="F123" s="18"/>
      <c r="G123" s="18"/>
      <c r="H123" s="18"/>
      <c r="I123" s="18"/>
      <c r="J123" s="18"/>
      <c r="K123" s="18"/>
      <c r="L123" s="18"/>
      <c r="M123" s="18"/>
    </row>
  </sheetData>
  <mergeCells count="67">
    <mergeCell ref="B121:M121"/>
    <mergeCell ref="B122:M122"/>
    <mergeCell ref="B123:M123"/>
    <mergeCell ref="B110:M110"/>
    <mergeCell ref="B111:M111"/>
    <mergeCell ref="B113:M113"/>
    <mergeCell ref="B114:C114"/>
    <mergeCell ref="D114:E114"/>
    <mergeCell ref="F114:G114"/>
    <mergeCell ref="H114:I114"/>
    <mergeCell ref="J114:K114"/>
    <mergeCell ref="L114:M114"/>
    <mergeCell ref="B101:O101"/>
    <mergeCell ref="B102:O102"/>
    <mergeCell ref="B107:M107"/>
    <mergeCell ref="B108:C108"/>
    <mergeCell ref="D108:E108"/>
    <mergeCell ref="F108:G108"/>
    <mergeCell ref="H108:I108"/>
    <mergeCell ref="J108:K108"/>
    <mergeCell ref="L108:M108"/>
    <mergeCell ref="B94:O94"/>
    <mergeCell ref="B95:O95"/>
    <mergeCell ref="B97:O97"/>
    <mergeCell ref="B98:C98"/>
    <mergeCell ref="D98:E98"/>
    <mergeCell ref="F98:G98"/>
    <mergeCell ref="H98:I98"/>
    <mergeCell ref="J98:K98"/>
    <mergeCell ref="L98:M98"/>
    <mergeCell ref="N98:O98"/>
    <mergeCell ref="B76:M76"/>
    <mergeCell ref="B77:M77"/>
    <mergeCell ref="B83:O83"/>
    <mergeCell ref="B84:C84"/>
    <mergeCell ref="D84:E84"/>
    <mergeCell ref="F84:G84"/>
    <mergeCell ref="H84:I84"/>
    <mergeCell ref="J84:K84"/>
    <mergeCell ref="L84:M84"/>
    <mergeCell ref="N84:O84"/>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0237A85A-30B3-4FA0-9960-45D41AD1D7D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02F0-32B5-4CBC-838F-EC34ADC77EC5}">
  <dimension ref="A1:AF123"/>
  <sheetViews>
    <sheetView zoomScaleNormal="100" workbookViewId="0">
      <pane xSplit="1" topLeftCell="B1" activePane="topRight" state="frozen"/>
      <selection pane="topRight" activeCell="A5" sqref="A5"/>
    </sheetView>
  </sheetViews>
  <sheetFormatPr defaultRowHeight="14.4" x14ac:dyDescent="0.3"/>
  <cols>
    <col min="1" max="1" width="23.21875"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609</v>
      </c>
      <c r="B1" t="str">
        <f>'Full Data Set'!T1</f>
        <v>Minimum SmO2 FCR PreBFR</v>
      </c>
      <c r="C1" t="str">
        <f>'Full Data Set'!U1</f>
        <v>Minimum SmO2 FCR PostBFR</v>
      </c>
      <c r="D1" t="str">
        <f>'Full Data Set'!V1</f>
        <v>Minimum SmO2 FCR PreTRE</v>
      </c>
      <c r="E1" t="str">
        <f>'Full Data Set'!W1</f>
        <v>Minimum SmO2 FCR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Set'!T2</f>
        <v>49</v>
      </c>
      <c r="C2">
        <f>'Full Data Set'!U2</f>
        <v>45</v>
      </c>
      <c r="D2">
        <f>'Full Data Set'!V2</f>
        <v>0</v>
      </c>
      <c r="E2">
        <f>'Full Data Set'!W2</f>
        <v>0</v>
      </c>
      <c r="F2">
        <v>1</v>
      </c>
      <c r="H2">
        <f>'Graph x axis'!B2</f>
        <v>25</v>
      </c>
      <c r="I2">
        <f>'Graph x axis'!C2</f>
        <v>-1.5</v>
      </c>
      <c r="K2" t="s">
        <v>205</v>
      </c>
      <c r="L2">
        <f>H2+I2</f>
        <v>23.5</v>
      </c>
      <c r="M2">
        <f>AVERAGE(D2:D26)</f>
        <v>5.16</v>
      </c>
      <c r="N2">
        <f>_xlfn.STDEV.S(D2:D26)</f>
        <v>8.1428905596640977</v>
      </c>
      <c r="O2">
        <f>H2+I4</f>
        <v>26.5</v>
      </c>
      <c r="P2">
        <f>AVERAGE(B2:B26)</f>
        <v>9.08</v>
      </c>
      <c r="Q2">
        <f>_xlfn.STDEV.S(B2:B26)</f>
        <v>12.055151042880661</v>
      </c>
      <c r="S2">
        <f>'Graph x axis'!E2</f>
        <v>-0.5</v>
      </c>
      <c r="U2">
        <f>H2+S2+I2</f>
        <v>23</v>
      </c>
      <c r="V2">
        <f>AVERAGE(D2:D15)</f>
        <v>8.6428571428571423</v>
      </c>
      <c r="W2">
        <f>_xlfn.STDEV.S(D2:D15)</f>
        <v>9.5241162954255874</v>
      </c>
      <c r="X2">
        <f>H2+S4+I2</f>
        <v>24</v>
      </c>
      <c r="Y2">
        <f>AVERAGE(D16:D26)</f>
        <v>0.72727272727272729</v>
      </c>
      <c r="Z2">
        <f>_xlfn.STDEV.S(D16:D26)</f>
        <v>1.618079669911781</v>
      </c>
      <c r="AA2">
        <f>H2+S2+I4</f>
        <v>26</v>
      </c>
      <c r="AB2">
        <f>AVERAGE(B2:B15)</f>
        <v>14.285714285714286</v>
      </c>
      <c r="AC2">
        <f>_xlfn.STDEV.S(B2:B15)</f>
        <v>13.91417965977138</v>
      </c>
      <c r="AD2">
        <f>H2+S4+I4</f>
        <v>27</v>
      </c>
      <c r="AE2">
        <f>AVERAGE(B16:B26)</f>
        <v>2.4545454545454546</v>
      </c>
      <c r="AF2">
        <f>_xlfn.STDEV.S(B16:B26)</f>
        <v>3.2973818815428815</v>
      </c>
    </row>
    <row r="3" spans="1:32" x14ac:dyDescent="0.3">
      <c r="B3">
        <f>'Full Data Set'!T3</f>
        <v>12</v>
      </c>
      <c r="C3">
        <f>'Full Data Set'!U3</f>
        <v>4</v>
      </c>
      <c r="D3">
        <f>'Full Data Set'!V3</f>
        <v>8</v>
      </c>
      <c r="E3">
        <f>'Full Data Set'!W3</f>
        <v>4</v>
      </c>
      <c r="F3">
        <v>1</v>
      </c>
      <c r="H3" t="s">
        <v>206</v>
      </c>
      <c r="I3" t="s">
        <v>113</v>
      </c>
      <c r="K3" t="s">
        <v>206</v>
      </c>
      <c r="L3">
        <f>H4+I2</f>
        <v>73.5</v>
      </c>
      <c r="M3">
        <f>AVERAGE(E2:E26)</f>
        <v>2.36</v>
      </c>
      <c r="N3">
        <f>_xlfn.STDEV.S(E2:E26)</f>
        <v>5.8014366036928013</v>
      </c>
      <c r="O3">
        <f>H4+I4</f>
        <v>76.5</v>
      </c>
      <c r="P3">
        <f>AVERAGE(C2:C26)</f>
        <v>5.8</v>
      </c>
      <c r="Q3">
        <f>_xlfn.STDEV.S(C2:C26)</f>
        <v>11.139269874337964</v>
      </c>
      <c r="S3" t="str">
        <f>'Graph x axis'!E3</f>
        <v>Women</v>
      </c>
      <c r="U3">
        <f>H4+S2+I2</f>
        <v>73</v>
      </c>
      <c r="V3">
        <f>AVERAGE(E2:E15)</f>
        <v>4.2142857142857144</v>
      </c>
      <c r="W3">
        <f>_xlfn.STDEV.S(E2:E15)</f>
        <v>7.3293778876368636</v>
      </c>
      <c r="X3">
        <f>H4+S4+I2</f>
        <v>74</v>
      </c>
      <c r="Y3">
        <f>AVERAGE(E16:E26)</f>
        <v>0</v>
      </c>
      <c r="Z3">
        <f>_xlfn.STDEV.S(E16:E26)</f>
        <v>0</v>
      </c>
      <c r="AA3">
        <f>H4+S2+I4</f>
        <v>76</v>
      </c>
      <c r="AB3">
        <f>AVERAGE(C2:C15)</f>
        <v>9.6428571428571423</v>
      </c>
      <c r="AC3">
        <f>_xlfn.STDEV.S(C2:C15)</f>
        <v>13.820871300916</v>
      </c>
      <c r="AD3">
        <f>H4+S4+I4</f>
        <v>77</v>
      </c>
      <c r="AE3">
        <f>AVERAGE(C16:C26)</f>
        <v>0.90909090909090906</v>
      </c>
      <c r="AF3">
        <f>_xlfn.STDEV.S(C16:C26)</f>
        <v>1.5782614139961386</v>
      </c>
    </row>
    <row r="4" spans="1:32" x14ac:dyDescent="0.3">
      <c r="A4" t="s">
        <v>593</v>
      </c>
      <c r="B4">
        <f>'Full Data Set'!T4</f>
        <v>0</v>
      </c>
      <c r="C4">
        <f>'Full Data Set'!U4</f>
        <v>0</v>
      </c>
      <c r="D4">
        <f>'Full Data Set'!V4</f>
        <v>0</v>
      </c>
      <c r="E4">
        <f>'Full Data Set'!W4</f>
        <v>0</v>
      </c>
      <c r="F4">
        <v>1</v>
      </c>
      <c r="H4">
        <f>'Graph x axis'!B4</f>
        <v>75</v>
      </c>
      <c r="I4">
        <f>'Graph x axis'!C4</f>
        <v>1.5</v>
      </c>
      <c r="S4">
        <f>'Graph x axis'!E4</f>
        <v>0.5</v>
      </c>
    </row>
    <row r="5" spans="1:32" x14ac:dyDescent="0.3">
      <c r="A5" s="10" t="s">
        <v>594</v>
      </c>
      <c r="B5">
        <f>'Full Data Set'!T5</f>
        <v>0</v>
      </c>
      <c r="C5">
        <f>'Full Data Set'!U5</f>
        <v>0</v>
      </c>
      <c r="D5">
        <f>'Full Data Set'!V5</f>
        <v>0</v>
      </c>
      <c r="E5">
        <f>'Full Data Set'!W5</f>
        <v>0</v>
      </c>
      <c r="F5">
        <v>1</v>
      </c>
    </row>
    <row r="6" spans="1:32" x14ac:dyDescent="0.3">
      <c r="B6">
        <f>'Full Data Set'!T6</f>
        <v>0</v>
      </c>
      <c r="C6">
        <f>'Full Data Set'!U6</f>
        <v>0</v>
      </c>
      <c r="D6">
        <f>'Full Data Set'!V6</f>
        <v>0</v>
      </c>
      <c r="E6">
        <f>'Full Data Set'!W6</f>
        <v>0</v>
      </c>
      <c r="F6">
        <v>1</v>
      </c>
    </row>
    <row r="7" spans="1:32" x14ac:dyDescent="0.3">
      <c r="A7" t="s">
        <v>636</v>
      </c>
      <c r="B7">
        <f>'Full Data Set'!T7</f>
        <v>9</v>
      </c>
      <c r="C7">
        <f>'Full Data Set'!U7</f>
        <v>0</v>
      </c>
      <c r="D7">
        <f>'Full Data Set'!V7</f>
        <v>12</v>
      </c>
      <c r="E7">
        <f>'Full Data Set'!W7</f>
        <v>0</v>
      </c>
      <c r="F7">
        <v>1</v>
      </c>
    </row>
    <row r="8" spans="1:32" x14ac:dyDescent="0.3">
      <c r="A8" t="s">
        <v>635</v>
      </c>
      <c r="B8">
        <f>'Full Data Set'!T8</f>
        <v>20</v>
      </c>
      <c r="C8">
        <f>'Full Data Set'!U8</f>
        <v>17</v>
      </c>
      <c r="D8">
        <f>'Full Data Set'!V8</f>
        <v>21</v>
      </c>
      <c r="E8">
        <f>'Full Data Set'!W8</f>
        <v>16</v>
      </c>
      <c r="F8">
        <v>1</v>
      </c>
    </row>
    <row r="9" spans="1:32" x14ac:dyDescent="0.3">
      <c r="A9" t="s">
        <v>634</v>
      </c>
      <c r="B9">
        <f>'Full Data Set'!T9</f>
        <v>19</v>
      </c>
      <c r="C9">
        <f>'Full Data Set'!U9</f>
        <v>9</v>
      </c>
      <c r="D9">
        <f>'Full Data Set'!V9</f>
        <v>24</v>
      </c>
      <c r="E9">
        <f>'Full Data Set'!W9</f>
        <v>21</v>
      </c>
      <c r="F9">
        <v>1</v>
      </c>
    </row>
    <row r="10" spans="1:32" x14ac:dyDescent="0.3">
      <c r="B10">
        <f>'Full Data Set'!T10</f>
        <v>9</v>
      </c>
      <c r="C10">
        <f>'Full Data Set'!U10</f>
        <v>6</v>
      </c>
      <c r="D10">
        <f>'Full Data Set'!V10</f>
        <v>0</v>
      </c>
      <c r="E10">
        <f>'Full Data Set'!W10</f>
        <v>0</v>
      </c>
      <c r="F10">
        <v>1</v>
      </c>
    </row>
    <row r="11" spans="1:32" x14ac:dyDescent="0.3">
      <c r="B11">
        <f>'Full Data Set'!T11</f>
        <v>32</v>
      </c>
      <c r="C11">
        <f>'Full Data Set'!U11</f>
        <v>31</v>
      </c>
      <c r="D11">
        <f>'Full Data Set'!V11</f>
        <v>22</v>
      </c>
      <c r="E11">
        <f>'Full Data Set'!W11</f>
        <v>15</v>
      </c>
      <c r="F11">
        <v>1</v>
      </c>
    </row>
    <row r="12" spans="1:32" x14ac:dyDescent="0.3">
      <c r="B12">
        <f>'Full Data Set'!T12</f>
        <v>0</v>
      </c>
      <c r="C12">
        <f>'Full Data Set'!U12</f>
        <v>0</v>
      </c>
      <c r="D12">
        <f>'Full Data Set'!V12</f>
        <v>0</v>
      </c>
      <c r="E12">
        <f>'Full Data Set'!W12</f>
        <v>0</v>
      </c>
      <c r="F12">
        <v>1</v>
      </c>
    </row>
    <row r="13" spans="1:32" x14ac:dyDescent="0.3">
      <c r="B13">
        <f>'Full Data Set'!T13</f>
        <v>19</v>
      </c>
      <c r="C13">
        <f>'Full Data Set'!U13</f>
        <v>4</v>
      </c>
      <c r="D13">
        <f>'Full Data Set'!V13</f>
        <v>16</v>
      </c>
      <c r="E13">
        <f>'Full Data Set'!W13</f>
        <v>0</v>
      </c>
      <c r="F13">
        <v>1</v>
      </c>
    </row>
    <row r="14" spans="1:32" x14ac:dyDescent="0.3">
      <c r="B14">
        <f>'Full Data Set'!T14</f>
        <v>11</v>
      </c>
      <c r="C14">
        <f>'Full Data Set'!U14</f>
        <v>19</v>
      </c>
      <c r="D14">
        <f>'Full Data Set'!V14</f>
        <v>16</v>
      </c>
      <c r="E14">
        <f>'Full Data Set'!W14</f>
        <v>0</v>
      </c>
      <c r="F14">
        <v>1</v>
      </c>
    </row>
    <row r="15" spans="1:32" x14ac:dyDescent="0.3">
      <c r="B15">
        <f>'Full Data Set'!T15</f>
        <v>20</v>
      </c>
      <c r="C15">
        <f>'Full Data Set'!U15</f>
        <v>0</v>
      </c>
      <c r="D15">
        <f>'Full Data Set'!V15</f>
        <v>2</v>
      </c>
      <c r="E15">
        <f>'Full Data Set'!W15</f>
        <v>3</v>
      </c>
      <c r="F15">
        <v>1</v>
      </c>
    </row>
    <row r="16" spans="1:32" x14ac:dyDescent="0.3">
      <c r="B16">
        <f>'Full Data Set'!T16</f>
        <v>5</v>
      </c>
      <c r="C16">
        <f>'Full Data Set'!U16</f>
        <v>4</v>
      </c>
      <c r="D16">
        <f>'Full Data Set'!V16</f>
        <v>0</v>
      </c>
      <c r="E16">
        <f>'Full Data Set'!W16</f>
        <v>0</v>
      </c>
      <c r="F16">
        <v>0</v>
      </c>
    </row>
    <row r="17" spans="2:6" x14ac:dyDescent="0.3">
      <c r="B17">
        <f>'Full Data Set'!T17</f>
        <v>2</v>
      </c>
      <c r="C17">
        <f>'Full Data Set'!U17</f>
        <v>0</v>
      </c>
      <c r="D17">
        <f>'Full Data Set'!V17</f>
        <v>0</v>
      </c>
      <c r="E17">
        <f>'Full Data Set'!W17</f>
        <v>0</v>
      </c>
      <c r="F17">
        <v>0</v>
      </c>
    </row>
    <row r="18" spans="2:6" x14ac:dyDescent="0.3">
      <c r="B18">
        <f>'Full Data Set'!T18</f>
        <v>0</v>
      </c>
      <c r="C18">
        <f>'Full Data Set'!U18</f>
        <v>0</v>
      </c>
      <c r="D18">
        <f>'Full Data Set'!V18</f>
        <v>0</v>
      </c>
      <c r="E18">
        <f>'Full Data Set'!W18</f>
        <v>0</v>
      </c>
      <c r="F18">
        <v>0</v>
      </c>
    </row>
    <row r="19" spans="2:6" x14ac:dyDescent="0.3">
      <c r="B19">
        <f>'Full Data Set'!T19</f>
        <v>4</v>
      </c>
      <c r="C19">
        <f>'Full Data Set'!U19</f>
        <v>0</v>
      </c>
      <c r="D19">
        <f>'Full Data Set'!V19</f>
        <v>0</v>
      </c>
      <c r="E19">
        <f>'Full Data Set'!W19</f>
        <v>0</v>
      </c>
      <c r="F19">
        <v>0</v>
      </c>
    </row>
    <row r="20" spans="2:6" x14ac:dyDescent="0.3">
      <c r="B20">
        <f>'Full Data Set'!T20</f>
        <v>0</v>
      </c>
      <c r="C20">
        <f>'Full Data Set'!U20</f>
        <v>0</v>
      </c>
      <c r="D20">
        <f>'Full Data Set'!V20</f>
        <v>0</v>
      </c>
      <c r="E20">
        <f>'Full Data Set'!W20</f>
        <v>0</v>
      </c>
      <c r="F20">
        <v>0</v>
      </c>
    </row>
    <row r="21" spans="2:6" x14ac:dyDescent="0.3">
      <c r="B21">
        <f>'Full Data Set'!T21</f>
        <v>0</v>
      </c>
      <c r="C21">
        <f>'Full Data Set'!U21</f>
        <v>1</v>
      </c>
      <c r="D21">
        <f>'Full Data Set'!V21</f>
        <v>0</v>
      </c>
      <c r="E21">
        <f>'Full Data Set'!W21</f>
        <v>0</v>
      </c>
      <c r="F21">
        <v>0</v>
      </c>
    </row>
    <row r="22" spans="2:6" x14ac:dyDescent="0.3">
      <c r="B22">
        <f>'Full Data Set'!T22</f>
        <v>0</v>
      </c>
      <c r="C22">
        <f>'Full Data Set'!U22</f>
        <v>0</v>
      </c>
      <c r="D22">
        <f>'Full Data Set'!V22</f>
        <v>0</v>
      </c>
      <c r="E22">
        <f>'Full Data Set'!W22</f>
        <v>0</v>
      </c>
      <c r="F22">
        <v>0</v>
      </c>
    </row>
    <row r="23" spans="2:6" x14ac:dyDescent="0.3">
      <c r="B23">
        <f>'Full Data Set'!T23</f>
        <v>9</v>
      </c>
      <c r="C23">
        <f>'Full Data Set'!U23</f>
        <v>1</v>
      </c>
      <c r="D23">
        <f>'Full Data Set'!V23</f>
        <v>0</v>
      </c>
      <c r="E23">
        <f>'Full Data Set'!W23</f>
        <v>0</v>
      </c>
      <c r="F23">
        <v>0</v>
      </c>
    </row>
    <row r="24" spans="2:6" x14ac:dyDescent="0.3">
      <c r="B24">
        <f>'Full Data Set'!T24</f>
        <v>0</v>
      </c>
      <c r="C24">
        <f>'Full Data Set'!U24</f>
        <v>0</v>
      </c>
      <c r="D24">
        <f>'Full Data Set'!V24</f>
        <v>0</v>
      </c>
      <c r="E24">
        <f>'Full Data Set'!W24</f>
        <v>0</v>
      </c>
      <c r="F24">
        <v>0</v>
      </c>
    </row>
    <row r="25" spans="2:6" x14ac:dyDescent="0.3">
      <c r="B25">
        <f>'Full Data Set'!T25</f>
        <v>0</v>
      </c>
      <c r="C25">
        <f>'Full Data Set'!U25</f>
        <v>0</v>
      </c>
      <c r="D25">
        <f>'Full Data Set'!V25</f>
        <v>4</v>
      </c>
      <c r="E25">
        <f>'Full Data Set'!W25</f>
        <v>0</v>
      </c>
      <c r="F25">
        <v>0</v>
      </c>
    </row>
    <row r="26" spans="2:6" x14ac:dyDescent="0.3">
      <c r="B26">
        <f>'Full Data Set'!T26</f>
        <v>7</v>
      </c>
      <c r="C26">
        <f>'Full Data Set'!U26</f>
        <v>4</v>
      </c>
      <c r="D26">
        <f>'Full Data Set'!V26</f>
        <v>4</v>
      </c>
      <c r="E26">
        <f>'Full Data Set'!W26</f>
        <v>0</v>
      </c>
      <c r="F26">
        <v>0</v>
      </c>
    </row>
    <row r="48" spans="1:1" s="4" customFormat="1" x14ac:dyDescent="0.3">
      <c r="A48"/>
    </row>
    <row r="49" spans="2:15" x14ac:dyDescent="0.3">
      <c r="B49" t="s">
        <v>279</v>
      </c>
    </row>
    <row r="51" spans="2:15" ht="23.4" x14ac:dyDescent="0.3">
      <c r="B51" s="5" t="s">
        <v>533</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ht="16.2" x14ac:dyDescent="0.3">
      <c r="B55" s="6" t="s">
        <v>233</v>
      </c>
      <c r="C55" s="6"/>
      <c r="D55" s="7">
        <v>231.04</v>
      </c>
      <c r="E55" s="6"/>
      <c r="F55" s="7">
        <v>1</v>
      </c>
      <c r="G55" s="6"/>
      <c r="H55" s="7">
        <v>231.04</v>
      </c>
      <c r="I55" s="6"/>
      <c r="J55" s="7">
        <v>14.593999999999999</v>
      </c>
      <c r="K55" s="6"/>
      <c r="L55" s="7" t="s">
        <v>534</v>
      </c>
      <c r="M55" s="6"/>
      <c r="N55" s="7">
        <v>0.378</v>
      </c>
      <c r="O55" s="6"/>
    </row>
    <row r="56" spans="2:15" x14ac:dyDescent="0.3">
      <c r="B56" s="6" t="s">
        <v>234</v>
      </c>
      <c r="C56" s="6"/>
      <c r="D56" s="7">
        <v>379.96</v>
      </c>
      <c r="E56" s="6"/>
      <c r="F56" s="7">
        <v>24</v>
      </c>
      <c r="G56" s="6"/>
      <c r="H56" s="7">
        <v>15.832000000000001</v>
      </c>
      <c r="I56" s="6"/>
      <c r="J56" s="7"/>
      <c r="K56" s="6"/>
      <c r="L56" s="7"/>
      <c r="M56" s="6"/>
      <c r="N56" s="7"/>
      <c r="O56" s="6"/>
    </row>
    <row r="57" spans="2:15" x14ac:dyDescent="0.3">
      <c r="B57" s="6" t="s">
        <v>235</v>
      </c>
      <c r="C57" s="6"/>
      <c r="D57" s="7">
        <v>338.56</v>
      </c>
      <c r="E57" s="6"/>
      <c r="F57" s="7">
        <v>1</v>
      </c>
      <c r="G57" s="6"/>
      <c r="H57" s="7">
        <v>338.56</v>
      </c>
      <c r="I57" s="6"/>
      <c r="J57" s="7">
        <v>3.4449999999999998</v>
      </c>
      <c r="K57" s="6"/>
      <c r="L57" s="7">
        <v>7.5999999999999998E-2</v>
      </c>
      <c r="M57" s="6"/>
      <c r="N57" s="7">
        <v>0.126</v>
      </c>
      <c r="O57" s="6"/>
    </row>
    <row r="58" spans="2:15" x14ac:dyDescent="0.3">
      <c r="B58" s="6" t="s">
        <v>234</v>
      </c>
      <c r="C58" s="6"/>
      <c r="D58" s="7">
        <v>2358.44</v>
      </c>
      <c r="E58" s="6"/>
      <c r="F58" s="7">
        <v>24</v>
      </c>
      <c r="G58" s="6"/>
      <c r="H58" s="7">
        <v>98.268000000000001</v>
      </c>
      <c r="I58" s="6"/>
      <c r="J58" s="7"/>
      <c r="K58" s="6"/>
      <c r="L58" s="7"/>
      <c r="M58" s="6"/>
      <c r="N58" s="7"/>
      <c r="O58" s="6"/>
    </row>
    <row r="59" spans="2:15" x14ac:dyDescent="0.3">
      <c r="B59" s="6" t="s">
        <v>236</v>
      </c>
      <c r="C59" s="6"/>
      <c r="D59" s="7">
        <v>1.44</v>
      </c>
      <c r="E59" s="6"/>
      <c r="F59" s="7">
        <v>1</v>
      </c>
      <c r="G59" s="6"/>
      <c r="H59" s="7">
        <v>1.44</v>
      </c>
      <c r="I59" s="6"/>
      <c r="J59" s="7">
        <v>0.11</v>
      </c>
      <c r="K59" s="6"/>
      <c r="L59" s="7">
        <v>0.74299999999999999</v>
      </c>
      <c r="M59" s="6"/>
      <c r="N59" s="7">
        <v>5.0000000000000001E-3</v>
      </c>
      <c r="O59" s="6"/>
    </row>
    <row r="60" spans="2:15" x14ac:dyDescent="0.3">
      <c r="B60" s="6" t="s">
        <v>234</v>
      </c>
      <c r="C60" s="6"/>
      <c r="D60" s="7">
        <v>313.56</v>
      </c>
      <c r="E60" s="6"/>
      <c r="F60" s="7">
        <v>24</v>
      </c>
      <c r="G60" s="6"/>
      <c r="H60" s="7">
        <v>13.065</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3" ht="15" thickBot="1" x14ac:dyDescent="0.35">
      <c r="B65" s="15" t="s">
        <v>226</v>
      </c>
      <c r="C65" s="15"/>
      <c r="D65" s="15" t="s">
        <v>227</v>
      </c>
      <c r="E65" s="15"/>
      <c r="F65" s="15" t="s">
        <v>228</v>
      </c>
      <c r="G65" s="15"/>
      <c r="H65" s="15" t="s">
        <v>229</v>
      </c>
      <c r="I65" s="15"/>
      <c r="J65" s="15" t="s">
        <v>230</v>
      </c>
      <c r="K65" s="15"/>
      <c r="L65" s="15" t="s">
        <v>231</v>
      </c>
      <c r="M65" s="15"/>
    </row>
    <row r="66" spans="1:13" x14ac:dyDescent="0.3">
      <c r="B66" s="6" t="s">
        <v>234</v>
      </c>
      <c r="C66" s="6"/>
      <c r="D66" s="7">
        <v>5813</v>
      </c>
      <c r="E66" s="6"/>
      <c r="F66" s="7">
        <v>24</v>
      </c>
      <c r="G66" s="6"/>
      <c r="H66" s="7">
        <v>242.208</v>
      </c>
      <c r="I66" s="6"/>
      <c r="J66" s="7"/>
      <c r="K66" s="6"/>
      <c r="L66" s="7"/>
      <c r="M66" s="6"/>
    </row>
    <row r="67" spans="1:13" ht="15" thickBot="1" x14ac:dyDescent="0.35">
      <c r="B67" s="16"/>
      <c r="C67" s="16"/>
      <c r="D67" s="16"/>
      <c r="E67" s="16"/>
      <c r="F67" s="16"/>
      <c r="G67" s="16"/>
      <c r="H67" s="16"/>
      <c r="I67" s="16"/>
      <c r="J67" s="16"/>
      <c r="K67" s="16"/>
      <c r="L67" s="16"/>
      <c r="M67" s="16"/>
    </row>
    <row r="68" spans="1:13" ht="14.4" customHeight="1" x14ac:dyDescent="0.3">
      <c r="B68" s="17" t="s">
        <v>237</v>
      </c>
      <c r="C68" s="17"/>
      <c r="D68" s="17"/>
      <c r="E68" s="17"/>
      <c r="F68" s="17"/>
      <c r="G68" s="17"/>
      <c r="H68" s="17"/>
      <c r="I68" s="17"/>
      <c r="J68" s="17"/>
      <c r="K68" s="17"/>
      <c r="L68" s="17"/>
      <c r="M68" s="17"/>
    </row>
    <row r="71" spans="1:13" ht="18" x14ac:dyDescent="0.3">
      <c r="B71" s="8" t="s">
        <v>239</v>
      </c>
    </row>
    <row r="73" spans="1:13" ht="15" thickBot="1" x14ac:dyDescent="0.35">
      <c r="B73" s="14" t="s">
        <v>256</v>
      </c>
      <c r="C73" s="14"/>
      <c r="D73" s="14"/>
      <c r="E73" s="14"/>
      <c r="F73" s="14"/>
      <c r="G73" s="14"/>
      <c r="H73" s="14"/>
      <c r="I73" s="14"/>
      <c r="J73" s="14"/>
      <c r="K73" s="14"/>
      <c r="L73" s="14"/>
      <c r="M73" s="14"/>
    </row>
    <row r="74" spans="1:13" ht="15.6" customHeight="1" thickBot="1" x14ac:dyDescent="0.35">
      <c r="B74" s="15"/>
      <c r="C74" s="15"/>
      <c r="D74" s="15"/>
      <c r="E74" s="15"/>
      <c r="F74" s="15" t="s">
        <v>241</v>
      </c>
      <c r="G74" s="15"/>
      <c r="H74" s="15" t="s">
        <v>242</v>
      </c>
      <c r="I74" s="15"/>
      <c r="J74" s="15" t="s">
        <v>243</v>
      </c>
      <c r="K74" s="15"/>
      <c r="L74" s="15" t="s">
        <v>244</v>
      </c>
      <c r="M74" s="15"/>
    </row>
    <row r="75" spans="1:13" ht="16.2" x14ac:dyDescent="0.3">
      <c r="B75" s="6" t="s">
        <v>205</v>
      </c>
      <c r="C75" s="6"/>
      <c r="D75" s="6" t="s">
        <v>206</v>
      </c>
      <c r="E75" s="6"/>
      <c r="F75" s="7">
        <v>3.04</v>
      </c>
      <c r="G75" s="6"/>
      <c r="H75" s="7">
        <v>0.79600000000000004</v>
      </c>
      <c r="I75" s="6"/>
      <c r="J75" s="7">
        <v>3.82</v>
      </c>
      <c r="K75" s="6"/>
      <c r="L75" s="7" t="s">
        <v>534</v>
      </c>
      <c r="M75" s="6"/>
    </row>
    <row r="76" spans="1:13" ht="15" thickBot="1" x14ac:dyDescent="0.35">
      <c r="B76" s="16"/>
      <c r="C76" s="16"/>
      <c r="D76" s="16"/>
      <c r="E76" s="16"/>
      <c r="F76" s="16"/>
      <c r="G76" s="16"/>
      <c r="H76" s="16"/>
      <c r="I76" s="16"/>
      <c r="J76" s="16"/>
      <c r="K76" s="16"/>
      <c r="L76" s="16"/>
      <c r="M76" s="16"/>
    </row>
    <row r="77" spans="1:13" ht="14.4" customHeight="1" x14ac:dyDescent="0.3">
      <c r="B77" s="17" t="s">
        <v>264</v>
      </c>
      <c r="C77" s="17"/>
      <c r="D77" s="17"/>
      <c r="E77" s="17"/>
      <c r="F77" s="17"/>
      <c r="G77" s="17"/>
      <c r="H77" s="17"/>
      <c r="I77" s="17"/>
      <c r="J77" s="17"/>
      <c r="K77" s="17"/>
      <c r="L77" s="17"/>
      <c r="M77" s="17"/>
    </row>
    <row r="79" spans="1:13" s="4" customFormat="1" x14ac:dyDescent="0.3">
      <c r="A79"/>
    </row>
    <row r="81" spans="2:15" ht="23.4" x14ac:dyDescent="0.3">
      <c r="B81" s="5" t="s">
        <v>535</v>
      </c>
    </row>
    <row r="83" spans="2:15" ht="15" thickBot="1" x14ac:dyDescent="0.35">
      <c r="B83" s="14" t="s">
        <v>225</v>
      </c>
      <c r="C83" s="14"/>
      <c r="D83" s="14"/>
      <c r="E83" s="14"/>
      <c r="F83" s="14"/>
      <c r="G83" s="14"/>
      <c r="H83" s="14"/>
      <c r="I83" s="14"/>
      <c r="J83" s="14"/>
      <c r="K83" s="14"/>
      <c r="L83" s="14"/>
      <c r="M83" s="14"/>
      <c r="N83" s="14"/>
      <c r="O83" s="14"/>
    </row>
    <row r="84" spans="2:15" ht="15" thickBot="1" x14ac:dyDescent="0.35">
      <c r="B84" s="15" t="s">
        <v>226</v>
      </c>
      <c r="C84" s="15"/>
      <c r="D84" s="15" t="s">
        <v>227</v>
      </c>
      <c r="E84" s="15"/>
      <c r="F84" s="15" t="s">
        <v>228</v>
      </c>
      <c r="G84" s="15"/>
      <c r="H84" s="15" t="s">
        <v>229</v>
      </c>
      <c r="I84" s="15"/>
      <c r="J84" s="15" t="s">
        <v>230</v>
      </c>
      <c r="K84" s="15"/>
      <c r="L84" s="15" t="s">
        <v>231</v>
      </c>
      <c r="M84" s="15"/>
      <c r="N84" s="15" t="s">
        <v>232</v>
      </c>
      <c r="O84" s="15"/>
    </row>
    <row r="85" spans="2:15" ht="16.2" x14ac:dyDescent="0.3">
      <c r="B85" s="6" t="s">
        <v>233</v>
      </c>
      <c r="C85" s="6"/>
      <c r="D85" s="7">
        <v>198.18199999999999</v>
      </c>
      <c r="E85" s="6"/>
      <c r="F85" s="7">
        <v>1</v>
      </c>
      <c r="G85" s="6"/>
      <c r="H85" s="7">
        <v>198.18199999999999</v>
      </c>
      <c r="I85" s="6"/>
      <c r="J85" s="7">
        <v>14.762</v>
      </c>
      <c r="K85" s="6"/>
      <c r="L85" s="7" t="s">
        <v>536</v>
      </c>
      <c r="M85" s="6"/>
      <c r="N85" s="7">
        <v>0.39100000000000001</v>
      </c>
      <c r="O85" s="6"/>
    </row>
    <row r="86" spans="2:15" ht="28.8" x14ac:dyDescent="0.3">
      <c r="B86" s="6" t="s">
        <v>253</v>
      </c>
      <c r="C86" s="6"/>
      <c r="D86" s="7">
        <v>71.182000000000002</v>
      </c>
      <c r="E86" s="6"/>
      <c r="F86" s="7">
        <v>1</v>
      </c>
      <c r="G86" s="6"/>
      <c r="H86" s="7">
        <v>71.182000000000002</v>
      </c>
      <c r="I86" s="6"/>
      <c r="J86" s="7">
        <v>5.3019999999999996</v>
      </c>
      <c r="K86" s="6"/>
      <c r="L86" s="7">
        <v>3.1E-2</v>
      </c>
      <c r="M86" s="6"/>
      <c r="N86" s="7">
        <v>0.187</v>
      </c>
      <c r="O86" s="6"/>
    </row>
    <row r="87" spans="2:15" x14ac:dyDescent="0.3">
      <c r="B87" s="6" t="s">
        <v>234</v>
      </c>
      <c r="C87" s="6"/>
      <c r="D87" s="7">
        <v>308.77800000000002</v>
      </c>
      <c r="E87" s="6"/>
      <c r="F87" s="7">
        <v>23</v>
      </c>
      <c r="G87" s="6"/>
      <c r="H87" s="7">
        <v>13.425000000000001</v>
      </c>
      <c r="I87" s="6"/>
      <c r="J87" s="7"/>
      <c r="K87" s="6"/>
      <c r="L87" s="7"/>
      <c r="M87" s="6"/>
      <c r="N87" s="7"/>
      <c r="O87" s="6"/>
    </row>
    <row r="88" spans="2:15" x14ac:dyDescent="0.3">
      <c r="B88" s="6" t="s">
        <v>235</v>
      </c>
      <c r="C88" s="6"/>
      <c r="D88" s="7">
        <v>289.37099999999998</v>
      </c>
      <c r="E88" s="6"/>
      <c r="F88" s="7">
        <v>1</v>
      </c>
      <c r="G88" s="6"/>
      <c r="H88" s="7">
        <v>289.37099999999998</v>
      </c>
      <c r="I88" s="6"/>
      <c r="J88" s="7">
        <v>2.96</v>
      </c>
      <c r="K88" s="6"/>
      <c r="L88" s="7">
        <v>9.9000000000000005E-2</v>
      </c>
      <c r="M88" s="6"/>
      <c r="N88" s="7">
        <v>0.114</v>
      </c>
      <c r="O88" s="6"/>
    </row>
    <row r="89" spans="2:15" ht="28.8" x14ac:dyDescent="0.3">
      <c r="B89" s="6" t="s">
        <v>254</v>
      </c>
      <c r="C89" s="6"/>
      <c r="D89" s="7">
        <v>109.571</v>
      </c>
      <c r="E89" s="6"/>
      <c r="F89" s="7">
        <v>1</v>
      </c>
      <c r="G89" s="6"/>
      <c r="H89" s="7">
        <v>109.571</v>
      </c>
      <c r="I89" s="6"/>
      <c r="J89" s="7">
        <v>1.121</v>
      </c>
      <c r="K89" s="6"/>
      <c r="L89" s="7">
        <v>0.30099999999999999</v>
      </c>
      <c r="M89" s="6"/>
      <c r="N89" s="7">
        <v>4.5999999999999999E-2</v>
      </c>
      <c r="O89" s="6"/>
    </row>
    <row r="90" spans="2:15" x14ac:dyDescent="0.3">
      <c r="B90" s="6" t="s">
        <v>234</v>
      </c>
      <c r="C90" s="6"/>
      <c r="D90" s="7">
        <v>2248.8690000000001</v>
      </c>
      <c r="E90" s="6"/>
      <c r="F90" s="7">
        <v>23</v>
      </c>
      <c r="G90" s="6"/>
      <c r="H90" s="7">
        <v>97.777000000000001</v>
      </c>
      <c r="I90" s="6"/>
      <c r="J90" s="7"/>
      <c r="K90" s="6"/>
      <c r="L90" s="7"/>
      <c r="M90" s="6"/>
      <c r="N90" s="7"/>
      <c r="O90" s="6"/>
    </row>
    <row r="91" spans="2:15" x14ac:dyDescent="0.3">
      <c r="B91" s="6" t="s">
        <v>236</v>
      </c>
      <c r="C91" s="6"/>
      <c r="D91" s="7">
        <v>1.6419999999999999</v>
      </c>
      <c r="E91" s="6"/>
      <c r="F91" s="7">
        <v>1</v>
      </c>
      <c r="G91" s="6"/>
      <c r="H91" s="7">
        <v>1.6419999999999999</v>
      </c>
      <c r="I91" s="6"/>
      <c r="J91" s="7">
        <v>0.121</v>
      </c>
      <c r="K91" s="6"/>
      <c r="L91" s="7">
        <v>0.73199999999999998</v>
      </c>
      <c r="M91" s="6"/>
      <c r="N91" s="7">
        <v>5.0000000000000001E-3</v>
      </c>
      <c r="O91" s="6"/>
    </row>
    <row r="92" spans="2:15" ht="28.8" x14ac:dyDescent="0.3">
      <c r="B92" s="6" t="s">
        <v>255</v>
      </c>
      <c r="C92" s="6"/>
      <c r="D92" s="7">
        <v>0.56200000000000006</v>
      </c>
      <c r="E92" s="6"/>
      <c r="F92" s="7">
        <v>1</v>
      </c>
      <c r="G92" s="6"/>
      <c r="H92" s="7">
        <v>0.56200000000000006</v>
      </c>
      <c r="I92" s="6"/>
      <c r="J92" s="7">
        <v>4.1000000000000002E-2</v>
      </c>
      <c r="K92" s="6"/>
      <c r="L92" s="7">
        <v>0.84099999999999997</v>
      </c>
      <c r="M92" s="6"/>
      <c r="N92" s="7">
        <v>2E-3</v>
      </c>
      <c r="O92" s="6"/>
    </row>
    <row r="93" spans="2:15" x14ac:dyDescent="0.3">
      <c r="B93" s="6" t="s">
        <v>234</v>
      </c>
      <c r="C93" s="6"/>
      <c r="D93" s="7">
        <v>312.99799999999999</v>
      </c>
      <c r="E93" s="6"/>
      <c r="F93" s="7">
        <v>23</v>
      </c>
      <c r="G93" s="6"/>
      <c r="H93" s="7">
        <v>13.609</v>
      </c>
      <c r="I93" s="6"/>
      <c r="J93" s="7"/>
      <c r="K93" s="6"/>
      <c r="L93" s="7"/>
      <c r="M93" s="6"/>
      <c r="N93" s="7"/>
      <c r="O93" s="6"/>
    </row>
    <row r="94" spans="2:15" ht="15" thickBot="1" x14ac:dyDescent="0.35">
      <c r="B94" s="16"/>
      <c r="C94" s="16"/>
      <c r="D94" s="16"/>
      <c r="E94" s="16"/>
      <c r="F94" s="16"/>
      <c r="G94" s="16"/>
      <c r="H94" s="16"/>
      <c r="I94" s="16"/>
      <c r="J94" s="16"/>
      <c r="K94" s="16"/>
      <c r="L94" s="16"/>
      <c r="M94" s="16"/>
      <c r="N94" s="16"/>
      <c r="O94" s="16"/>
    </row>
    <row r="95" spans="2:15" ht="14.4" customHeight="1" x14ac:dyDescent="0.3">
      <c r="B95" s="17" t="s">
        <v>237</v>
      </c>
      <c r="C95" s="17"/>
      <c r="D95" s="17"/>
      <c r="E95" s="17"/>
      <c r="F95" s="17"/>
      <c r="G95" s="17"/>
      <c r="H95" s="17"/>
      <c r="I95" s="17"/>
      <c r="J95" s="17"/>
      <c r="K95" s="17"/>
      <c r="L95" s="17"/>
      <c r="M95" s="17"/>
      <c r="N95" s="17"/>
      <c r="O95" s="17"/>
    </row>
    <row r="97" spans="2:15" ht="15" thickBot="1" x14ac:dyDescent="0.35">
      <c r="B97" s="14" t="s">
        <v>238</v>
      </c>
      <c r="C97" s="14"/>
      <c r="D97" s="14"/>
      <c r="E97" s="14"/>
      <c r="F97" s="14"/>
      <c r="G97" s="14"/>
      <c r="H97" s="14"/>
      <c r="I97" s="14"/>
      <c r="J97" s="14"/>
      <c r="K97" s="14"/>
      <c r="L97" s="14"/>
      <c r="M97" s="14"/>
      <c r="N97" s="14"/>
      <c r="O97" s="14"/>
    </row>
    <row r="98" spans="2:15" ht="15" thickBot="1" x14ac:dyDescent="0.35">
      <c r="B98" s="15" t="s">
        <v>226</v>
      </c>
      <c r="C98" s="15"/>
      <c r="D98" s="15" t="s">
        <v>227</v>
      </c>
      <c r="E98" s="15"/>
      <c r="F98" s="15" t="s">
        <v>228</v>
      </c>
      <c r="G98" s="15"/>
      <c r="H98" s="15" t="s">
        <v>229</v>
      </c>
      <c r="I98" s="15"/>
      <c r="J98" s="15" t="s">
        <v>230</v>
      </c>
      <c r="K98" s="15"/>
      <c r="L98" s="15" t="s">
        <v>231</v>
      </c>
      <c r="M98" s="15"/>
      <c r="N98" s="15" t="s">
        <v>232</v>
      </c>
      <c r="O98" s="15"/>
    </row>
    <row r="99" spans="2:15" x14ac:dyDescent="0.3">
      <c r="B99" s="6" t="s">
        <v>1</v>
      </c>
      <c r="C99" s="6"/>
      <c r="D99" s="7">
        <v>1646.183</v>
      </c>
      <c r="E99" s="6"/>
      <c r="F99" s="7">
        <v>1</v>
      </c>
      <c r="G99" s="6"/>
      <c r="H99" s="7">
        <v>1646.183</v>
      </c>
      <c r="I99" s="6"/>
      <c r="J99" s="7">
        <v>9.0869999999999997</v>
      </c>
      <c r="K99" s="6"/>
      <c r="L99" s="7">
        <v>6.0000000000000001E-3</v>
      </c>
      <c r="M99" s="6"/>
      <c r="N99" s="7">
        <v>0.28299999999999997</v>
      </c>
      <c r="O99" s="6"/>
    </row>
    <row r="100" spans="2:15" x14ac:dyDescent="0.3">
      <c r="B100" s="6" t="s">
        <v>234</v>
      </c>
      <c r="C100" s="6"/>
      <c r="D100" s="7">
        <v>4166.817</v>
      </c>
      <c r="E100" s="6"/>
      <c r="F100" s="7">
        <v>23</v>
      </c>
      <c r="G100" s="6"/>
      <c r="H100" s="7">
        <v>181.166</v>
      </c>
      <c r="I100" s="6"/>
      <c r="J100" s="7"/>
      <c r="K100" s="6"/>
      <c r="L100" s="7"/>
      <c r="M100" s="6"/>
      <c r="N100" s="7"/>
      <c r="O100" s="6"/>
    </row>
    <row r="101" spans="2:15" ht="15" thickBot="1" x14ac:dyDescent="0.35">
      <c r="B101" s="16"/>
      <c r="C101" s="16"/>
      <c r="D101" s="16"/>
      <c r="E101" s="16"/>
      <c r="F101" s="16"/>
      <c r="G101" s="16"/>
      <c r="H101" s="16"/>
      <c r="I101" s="16"/>
      <c r="J101" s="16"/>
      <c r="K101" s="16"/>
      <c r="L101" s="16"/>
      <c r="M101" s="16"/>
      <c r="N101" s="16"/>
      <c r="O101" s="16"/>
    </row>
    <row r="102" spans="2:15" ht="14.4" customHeight="1" x14ac:dyDescent="0.3">
      <c r="B102" s="17" t="s">
        <v>237</v>
      </c>
      <c r="C102" s="17"/>
      <c r="D102" s="17"/>
      <c r="E102" s="17"/>
      <c r="F102" s="17"/>
      <c r="G102" s="17"/>
      <c r="H102" s="17"/>
      <c r="I102" s="17"/>
      <c r="J102" s="17"/>
      <c r="K102" s="17"/>
      <c r="L102" s="17"/>
      <c r="M102" s="17"/>
      <c r="N102" s="17"/>
      <c r="O102" s="17"/>
    </row>
    <row r="105" spans="2:15" ht="18" x14ac:dyDescent="0.3">
      <c r="B105" s="8" t="s">
        <v>239</v>
      </c>
    </row>
    <row r="107" spans="2:15" ht="15" thickBot="1" x14ac:dyDescent="0.35">
      <c r="B107" s="14" t="s">
        <v>256</v>
      </c>
      <c r="C107" s="14"/>
      <c r="D107" s="14"/>
      <c r="E107" s="14"/>
      <c r="F107" s="14"/>
      <c r="G107" s="14"/>
      <c r="H107" s="14"/>
      <c r="I107" s="14"/>
      <c r="J107" s="14"/>
      <c r="K107" s="14"/>
      <c r="L107" s="14"/>
      <c r="M107" s="14"/>
    </row>
    <row r="108" spans="2:15" ht="15.6" customHeight="1" thickBot="1" x14ac:dyDescent="0.35">
      <c r="B108" s="15"/>
      <c r="C108" s="15"/>
      <c r="D108" s="15"/>
      <c r="E108" s="15"/>
      <c r="F108" s="15" t="s">
        <v>241</v>
      </c>
      <c r="G108" s="15"/>
      <c r="H108" s="15" t="s">
        <v>242</v>
      </c>
      <c r="I108" s="15"/>
      <c r="J108" s="15" t="s">
        <v>243</v>
      </c>
      <c r="K108" s="15"/>
      <c r="L108" s="15" t="s">
        <v>244</v>
      </c>
      <c r="M108" s="15"/>
    </row>
    <row r="109" spans="2:15" ht="16.2" x14ac:dyDescent="0.3">
      <c r="B109" s="6" t="s">
        <v>205</v>
      </c>
      <c r="C109" s="6"/>
      <c r="D109" s="6" t="s">
        <v>206</v>
      </c>
      <c r="E109" s="6"/>
      <c r="F109" s="7">
        <v>2.8359999999999999</v>
      </c>
      <c r="G109" s="6"/>
      <c r="H109" s="7">
        <v>0.73799999999999999</v>
      </c>
      <c r="I109" s="6"/>
      <c r="J109" s="7">
        <v>3.8420000000000001</v>
      </c>
      <c r="K109" s="6"/>
      <c r="L109" s="7" t="s">
        <v>536</v>
      </c>
      <c r="M109" s="6"/>
    </row>
    <row r="110" spans="2:15" ht="15" thickBot="1" x14ac:dyDescent="0.35">
      <c r="B110" s="16"/>
      <c r="C110" s="16"/>
      <c r="D110" s="16"/>
      <c r="E110" s="16"/>
      <c r="F110" s="16"/>
      <c r="G110" s="16"/>
      <c r="H110" s="16"/>
      <c r="I110" s="16"/>
      <c r="J110" s="16"/>
      <c r="K110" s="16"/>
      <c r="L110" s="16"/>
      <c r="M110" s="16"/>
    </row>
    <row r="111" spans="2:15" ht="14.4" customHeight="1" x14ac:dyDescent="0.3">
      <c r="B111" s="17" t="s">
        <v>257</v>
      </c>
      <c r="C111" s="17"/>
      <c r="D111" s="17"/>
      <c r="E111" s="17"/>
      <c r="F111" s="17"/>
      <c r="G111" s="17"/>
      <c r="H111" s="17"/>
      <c r="I111" s="17"/>
      <c r="J111" s="17"/>
      <c r="K111" s="17"/>
      <c r="L111" s="17"/>
      <c r="M111" s="17"/>
    </row>
    <row r="113" spans="2:13" ht="15" thickBot="1" x14ac:dyDescent="0.35">
      <c r="B113" s="14" t="s">
        <v>258</v>
      </c>
      <c r="C113" s="14"/>
      <c r="D113" s="14"/>
      <c r="E113" s="14"/>
      <c r="F113" s="14"/>
      <c r="G113" s="14"/>
      <c r="H113" s="14"/>
      <c r="I113" s="14"/>
      <c r="J113" s="14"/>
      <c r="K113" s="14"/>
      <c r="L113" s="14"/>
      <c r="M113" s="14"/>
    </row>
    <row r="114" spans="2:13" ht="15.6" customHeight="1" thickBot="1" x14ac:dyDescent="0.35">
      <c r="B114" s="15"/>
      <c r="C114" s="15"/>
      <c r="D114" s="15"/>
      <c r="E114" s="15"/>
      <c r="F114" s="15" t="s">
        <v>241</v>
      </c>
      <c r="G114" s="15"/>
      <c r="H114" s="15" t="s">
        <v>242</v>
      </c>
      <c r="I114" s="15"/>
      <c r="J114" s="15" t="s">
        <v>243</v>
      </c>
      <c r="K114" s="15"/>
      <c r="L114" s="15" t="s">
        <v>244</v>
      </c>
      <c r="M114" s="15"/>
    </row>
    <row r="115" spans="2:13" ht="28.8" x14ac:dyDescent="0.3">
      <c r="B115" s="6" t="s">
        <v>259</v>
      </c>
      <c r="C115" s="6"/>
      <c r="D115" s="6" t="s">
        <v>260</v>
      </c>
      <c r="E115" s="6"/>
      <c r="F115" s="7">
        <v>-9.8729999999999993</v>
      </c>
      <c r="G115" s="6"/>
      <c r="H115" s="7">
        <v>2.81</v>
      </c>
      <c r="I115" s="6"/>
      <c r="J115" s="7">
        <v>-3.5129999999999999</v>
      </c>
      <c r="K115" s="6"/>
      <c r="L115" s="7">
        <v>0.01</v>
      </c>
      <c r="M115" s="6"/>
    </row>
    <row r="116" spans="2:13" ht="28.8" x14ac:dyDescent="0.3">
      <c r="B116" s="6"/>
      <c r="C116" s="6"/>
      <c r="D116" s="6" t="s">
        <v>261</v>
      </c>
      <c r="E116" s="6"/>
      <c r="F116" s="7">
        <v>1.1359999999999999</v>
      </c>
      <c r="G116" s="6"/>
      <c r="H116" s="7">
        <v>1.105</v>
      </c>
      <c r="I116" s="6"/>
      <c r="J116" s="7">
        <v>1.0289999999999999</v>
      </c>
      <c r="K116" s="6"/>
      <c r="L116" s="7">
        <v>1</v>
      </c>
      <c r="M116" s="6"/>
    </row>
    <row r="117" spans="2:13" ht="28.8" x14ac:dyDescent="0.3">
      <c r="B117" s="6"/>
      <c r="C117" s="6"/>
      <c r="D117" s="6" t="s">
        <v>262</v>
      </c>
      <c r="E117" s="6"/>
      <c r="F117" s="7">
        <v>-5.3380000000000001</v>
      </c>
      <c r="G117" s="6"/>
      <c r="H117" s="7">
        <v>2.81</v>
      </c>
      <c r="I117" s="6"/>
      <c r="J117" s="7">
        <v>-1.899</v>
      </c>
      <c r="K117" s="6"/>
      <c r="L117" s="7">
        <v>0.41099999999999998</v>
      </c>
      <c r="M117" s="6"/>
    </row>
    <row r="118" spans="2:13" ht="28.8" x14ac:dyDescent="0.3">
      <c r="B118" s="6" t="s">
        <v>260</v>
      </c>
      <c r="C118" s="6"/>
      <c r="D118" s="6" t="s">
        <v>261</v>
      </c>
      <c r="E118" s="6"/>
      <c r="F118" s="7">
        <v>11.01</v>
      </c>
      <c r="G118" s="6"/>
      <c r="H118" s="7">
        <v>2.81</v>
      </c>
      <c r="I118" s="6"/>
      <c r="J118" s="7">
        <v>3.9180000000000001</v>
      </c>
      <c r="K118" s="6"/>
      <c r="L118" s="7">
        <v>3.0000000000000001E-3</v>
      </c>
      <c r="M118" s="6"/>
    </row>
    <row r="119" spans="2:13" ht="28.8" x14ac:dyDescent="0.3">
      <c r="B119" s="6"/>
      <c r="C119" s="6"/>
      <c r="D119" s="6" t="s">
        <v>262</v>
      </c>
      <c r="E119" s="6"/>
      <c r="F119" s="7">
        <v>4.5359999999999996</v>
      </c>
      <c r="G119" s="6"/>
      <c r="H119" s="7">
        <v>0.97899999999999998</v>
      </c>
      <c r="I119" s="6"/>
      <c r="J119" s="7">
        <v>4.6319999999999997</v>
      </c>
      <c r="K119" s="6"/>
      <c r="L119" s="7" t="s">
        <v>537</v>
      </c>
      <c r="M119" s="6"/>
    </row>
    <row r="120" spans="2:13" ht="28.8" x14ac:dyDescent="0.3">
      <c r="B120" s="6" t="s">
        <v>261</v>
      </c>
      <c r="C120" s="6"/>
      <c r="D120" s="6" t="s">
        <v>262</v>
      </c>
      <c r="E120" s="6"/>
      <c r="F120" s="7">
        <v>-6.4740000000000002</v>
      </c>
      <c r="G120" s="6"/>
      <c r="H120" s="7">
        <v>2.81</v>
      </c>
      <c r="I120" s="6"/>
      <c r="J120" s="7">
        <v>-2.3039999999999998</v>
      </c>
      <c r="K120" s="6"/>
      <c r="L120" s="7">
        <v>0.17599999999999999</v>
      </c>
      <c r="M120" s="6"/>
    </row>
    <row r="121" spans="2:13" ht="15" thickBot="1" x14ac:dyDescent="0.35">
      <c r="B121" s="16"/>
      <c r="C121" s="16"/>
      <c r="D121" s="16"/>
      <c r="E121" s="16"/>
      <c r="F121" s="16"/>
      <c r="G121" s="16"/>
      <c r="H121" s="16"/>
      <c r="I121" s="16"/>
      <c r="J121" s="16"/>
      <c r="K121" s="16"/>
      <c r="L121" s="16"/>
      <c r="M121" s="16"/>
    </row>
    <row r="122" spans="2:13" ht="14.4" customHeight="1" x14ac:dyDescent="0.3">
      <c r="B122" s="17" t="s">
        <v>251</v>
      </c>
      <c r="C122" s="17"/>
      <c r="D122" s="17"/>
      <c r="E122" s="17"/>
      <c r="F122" s="17"/>
      <c r="G122" s="17"/>
      <c r="H122" s="17"/>
      <c r="I122" s="17"/>
      <c r="J122" s="17"/>
      <c r="K122" s="17"/>
      <c r="L122" s="17"/>
      <c r="M122" s="17"/>
    </row>
    <row r="123" spans="2:13" ht="14.4" customHeight="1" x14ac:dyDescent="0.3">
      <c r="B123" s="18" t="s">
        <v>264</v>
      </c>
      <c r="C123" s="18"/>
      <c r="D123" s="18"/>
      <c r="E123" s="18"/>
      <c r="F123" s="18"/>
      <c r="G123" s="18"/>
      <c r="H123" s="18"/>
      <c r="I123" s="18"/>
      <c r="J123" s="18"/>
      <c r="K123" s="18"/>
      <c r="L123" s="18"/>
      <c r="M123" s="18"/>
    </row>
  </sheetData>
  <mergeCells count="67">
    <mergeCell ref="B121:M121"/>
    <mergeCell ref="B122:M122"/>
    <mergeCell ref="B123:M123"/>
    <mergeCell ref="B110:M110"/>
    <mergeCell ref="B111:M111"/>
    <mergeCell ref="B113:M113"/>
    <mergeCell ref="B114:C114"/>
    <mergeCell ref="D114:E114"/>
    <mergeCell ref="F114:G114"/>
    <mergeCell ref="H114:I114"/>
    <mergeCell ref="J114:K114"/>
    <mergeCell ref="L114:M114"/>
    <mergeCell ref="B101:O101"/>
    <mergeCell ref="B102:O102"/>
    <mergeCell ref="B107:M107"/>
    <mergeCell ref="B108:C108"/>
    <mergeCell ref="D108:E108"/>
    <mergeCell ref="F108:G108"/>
    <mergeCell ref="H108:I108"/>
    <mergeCell ref="J108:K108"/>
    <mergeCell ref="L108:M108"/>
    <mergeCell ref="B94:O94"/>
    <mergeCell ref="B95:O95"/>
    <mergeCell ref="B97:O97"/>
    <mergeCell ref="B98:C98"/>
    <mergeCell ref="D98:E98"/>
    <mergeCell ref="F98:G98"/>
    <mergeCell ref="H98:I98"/>
    <mergeCell ref="J98:K98"/>
    <mergeCell ref="L98:M98"/>
    <mergeCell ref="N98:O98"/>
    <mergeCell ref="B76:M76"/>
    <mergeCell ref="B77:M77"/>
    <mergeCell ref="B83:O83"/>
    <mergeCell ref="B84:C84"/>
    <mergeCell ref="D84:E84"/>
    <mergeCell ref="F84:G84"/>
    <mergeCell ref="H84:I84"/>
    <mergeCell ref="J84:K84"/>
    <mergeCell ref="L84:M84"/>
    <mergeCell ref="N84:O84"/>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CCEAD804-9CA4-4BB6-8A47-757F3345F32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BE61-0CF4-4C66-828F-0763F986B0BB}">
  <dimension ref="A1:AF93"/>
  <sheetViews>
    <sheetView zoomScaleNormal="100" workbookViewId="0">
      <pane xSplit="1" topLeftCell="B1" activePane="topRight" state="frozen"/>
      <selection pane="topRight" activeCell="A5" sqref="A5"/>
    </sheetView>
  </sheetViews>
  <sheetFormatPr defaultRowHeight="14.4" x14ac:dyDescent="0.3"/>
  <cols>
    <col min="1" max="1" width="22.33203125"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610</v>
      </c>
      <c r="B1" t="str">
        <f>'Full Data Set'!Y1</f>
        <v>Maximum SmO2 FCR PreBFR</v>
      </c>
      <c r="C1" t="str">
        <f>'Full Data Set'!Z1</f>
        <v>Maximum SmO2 FCR PostBFR</v>
      </c>
      <c r="D1" t="str">
        <f>'Full Data Set'!AA1</f>
        <v>Maximum SmO2 FCR PreTRE</v>
      </c>
      <c r="E1" t="str">
        <f>'Full Data Set'!AB1</f>
        <v>Maximum SmO2 FCR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Set'!Y2</f>
        <v>89</v>
      </c>
      <c r="C2">
        <f>'Full Data Set'!Z2</f>
        <v>86</v>
      </c>
      <c r="D2">
        <f>'Full Data Set'!AA2</f>
        <v>91</v>
      </c>
      <c r="E2">
        <f>'Full Data Set'!AB2</f>
        <v>89</v>
      </c>
      <c r="F2">
        <v>1</v>
      </c>
      <c r="H2">
        <f>'Graph x axis'!B2</f>
        <v>25</v>
      </c>
      <c r="I2">
        <f>'Graph x axis'!C2</f>
        <v>-1.5</v>
      </c>
      <c r="K2" t="s">
        <v>205</v>
      </c>
      <c r="L2">
        <f>H2+I2</f>
        <v>23.5</v>
      </c>
      <c r="M2">
        <f>AVERAGE(D2:D26)</f>
        <v>86.84</v>
      </c>
      <c r="N2">
        <f>_xlfn.STDEV.S(D2:D26)</f>
        <v>3.1973947728319896</v>
      </c>
      <c r="O2">
        <f>H2+I4</f>
        <v>26.5</v>
      </c>
      <c r="P2">
        <f>AVERAGE(B2:B26)</f>
        <v>87.12</v>
      </c>
      <c r="Q2">
        <f>_xlfn.STDEV.S(B2:B26)</f>
        <v>3.6437160518715879</v>
      </c>
      <c r="S2">
        <f>'Graph x axis'!E2</f>
        <v>-0.5</v>
      </c>
      <c r="U2">
        <f>H2+S2+I2</f>
        <v>23</v>
      </c>
      <c r="V2">
        <f>AVERAGE(D2:D15)</f>
        <v>87.285714285714292</v>
      </c>
      <c r="W2">
        <f>_xlfn.STDEV.S(D2:D15)</f>
        <v>3.1726856235583862</v>
      </c>
      <c r="X2">
        <f>H2+S4+I2</f>
        <v>24</v>
      </c>
      <c r="Y2">
        <f>AVERAGE(D16:D26)</f>
        <v>86.272727272727266</v>
      </c>
      <c r="Z2">
        <f>_xlfn.STDEV.S(D16:D26)</f>
        <v>3.2891004572955538</v>
      </c>
      <c r="AA2">
        <f>H2+S2+I4</f>
        <v>26</v>
      </c>
      <c r="AB2">
        <f>AVERAGE(B2:B15)</f>
        <v>87.571428571428569</v>
      </c>
      <c r="AC2">
        <f>_xlfn.STDEV.S(B2:B15)</f>
        <v>3.7357788954974245</v>
      </c>
      <c r="AD2">
        <f>H2+S4+I4</f>
        <v>27</v>
      </c>
      <c r="AE2">
        <f>AVERAGE(B16:B26)</f>
        <v>86.545454545454547</v>
      </c>
      <c r="AF2">
        <f>_xlfn.STDEV.S(B16:B26)</f>
        <v>3.6156226673599763</v>
      </c>
    </row>
    <row r="3" spans="1:32" x14ac:dyDescent="0.3">
      <c r="B3">
        <f>'Full Data Set'!Y3</f>
        <v>87</v>
      </c>
      <c r="C3">
        <f>'Full Data Set'!Z3</f>
        <v>89</v>
      </c>
      <c r="D3">
        <f>'Full Data Set'!AA3</f>
        <v>88</v>
      </c>
      <c r="E3">
        <f>'Full Data Set'!AB3</f>
        <v>87</v>
      </c>
      <c r="F3">
        <v>1</v>
      </c>
      <c r="H3" t="s">
        <v>206</v>
      </c>
      <c r="I3" t="s">
        <v>113</v>
      </c>
      <c r="K3" t="s">
        <v>206</v>
      </c>
      <c r="L3">
        <f>H4+I2</f>
        <v>73.5</v>
      </c>
      <c r="M3">
        <f>AVERAGE(E2:E26)</f>
        <v>87</v>
      </c>
      <c r="N3">
        <f>_xlfn.STDEV.S(E2:E26)</f>
        <v>3.0138568866708542</v>
      </c>
      <c r="O3">
        <f>H4+I4</f>
        <v>76.5</v>
      </c>
      <c r="P3">
        <f>AVERAGE(C2:C26)</f>
        <v>87.76</v>
      </c>
      <c r="Q3">
        <f>_xlfn.STDEV.S(C2:C26)</f>
        <v>3.1527765540868899</v>
      </c>
      <c r="S3" t="str">
        <f>'Graph x axis'!E3</f>
        <v>Women</v>
      </c>
      <c r="U3">
        <f>H4+S2+I2</f>
        <v>73</v>
      </c>
      <c r="V3">
        <f>AVERAGE(E2:E15)</f>
        <v>87.428571428571431</v>
      </c>
      <c r="W3">
        <f>_xlfn.STDEV.S(E2:E15)</f>
        <v>3.1796053387000893</v>
      </c>
      <c r="X3">
        <f>H4+S4+I2</f>
        <v>74</v>
      </c>
      <c r="Y3">
        <f>AVERAGE(E16:E26)</f>
        <v>86.454545454545453</v>
      </c>
      <c r="Z3">
        <f>_xlfn.STDEV.S(E16:E26)</f>
        <v>2.8412545244534622</v>
      </c>
      <c r="AA3">
        <f>H4+S2+I4</f>
        <v>76</v>
      </c>
      <c r="AB3">
        <f>AVERAGE(C2:C15)</f>
        <v>88</v>
      </c>
      <c r="AC3">
        <f>_xlfn.STDEV.S(C2:C15)</f>
        <v>3.6162028533978949</v>
      </c>
      <c r="AD3">
        <f>H4+S4+I4</f>
        <v>77</v>
      </c>
      <c r="AE3">
        <f>AVERAGE(C16:C26)</f>
        <v>87.454545454545453</v>
      </c>
      <c r="AF3">
        <f>_xlfn.STDEV.S(C16:C26)</f>
        <v>2.5831622621754273</v>
      </c>
    </row>
    <row r="4" spans="1:32" x14ac:dyDescent="0.3">
      <c r="A4" t="s">
        <v>593</v>
      </c>
      <c r="B4">
        <f>'Full Data Set'!Y4</f>
        <v>85</v>
      </c>
      <c r="C4">
        <f>'Full Data Set'!Z4</f>
        <v>88</v>
      </c>
      <c r="D4">
        <f>'Full Data Set'!AA4</f>
        <v>86</v>
      </c>
      <c r="E4">
        <f>'Full Data Set'!AB4</f>
        <v>88</v>
      </c>
      <c r="F4">
        <v>1</v>
      </c>
      <c r="H4">
        <f>'Graph x axis'!B4</f>
        <v>75</v>
      </c>
      <c r="I4">
        <f>'Graph x axis'!C4</f>
        <v>1.5</v>
      </c>
      <c r="S4">
        <f>'Graph x axis'!E4</f>
        <v>0.5</v>
      </c>
    </row>
    <row r="5" spans="1:32" x14ac:dyDescent="0.3">
      <c r="A5" s="10" t="s">
        <v>594</v>
      </c>
      <c r="B5">
        <f>'Full Data Set'!Y5</f>
        <v>88</v>
      </c>
      <c r="C5">
        <f>'Full Data Set'!Z5</f>
        <v>90</v>
      </c>
      <c r="D5">
        <f>'Full Data Set'!AA5</f>
        <v>86</v>
      </c>
      <c r="E5">
        <f>'Full Data Set'!AB5</f>
        <v>87</v>
      </c>
      <c r="F5">
        <v>1</v>
      </c>
    </row>
    <row r="6" spans="1:32" x14ac:dyDescent="0.3">
      <c r="B6">
        <f>'Full Data Set'!Y6</f>
        <v>88</v>
      </c>
      <c r="C6">
        <f>'Full Data Set'!Z6</f>
        <v>88</v>
      </c>
      <c r="D6">
        <f>'Full Data Set'!AA6</f>
        <v>86</v>
      </c>
      <c r="E6">
        <f>'Full Data Set'!AB6</f>
        <v>85</v>
      </c>
      <c r="F6">
        <v>1</v>
      </c>
    </row>
    <row r="7" spans="1:32" x14ac:dyDescent="0.3">
      <c r="A7" t="s">
        <v>636</v>
      </c>
      <c r="B7">
        <f>'Full Data Set'!Y7</f>
        <v>93</v>
      </c>
      <c r="C7">
        <f>'Full Data Set'!Z7</f>
        <v>93</v>
      </c>
      <c r="D7">
        <f>'Full Data Set'!AA7</f>
        <v>93</v>
      </c>
      <c r="E7">
        <f>'Full Data Set'!AB7</f>
        <v>92</v>
      </c>
      <c r="F7">
        <v>1</v>
      </c>
    </row>
    <row r="8" spans="1:32" x14ac:dyDescent="0.3">
      <c r="A8" t="s">
        <v>635</v>
      </c>
      <c r="B8">
        <f>'Full Data Set'!Y8</f>
        <v>90</v>
      </c>
      <c r="C8">
        <f>'Full Data Set'!Z8</f>
        <v>88</v>
      </c>
      <c r="D8">
        <f>'Full Data Set'!AA8</f>
        <v>88</v>
      </c>
      <c r="E8">
        <f>'Full Data Set'!AB8</f>
        <v>89</v>
      </c>
      <c r="F8">
        <v>1</v>
      </c>
    </row>
    <row r="9" spans="1:32" x14ac:dyDescent="0.3">
      <c r="A9" t="s">
        <v>634</v>
      </c>
      <c r="B9">
        <f>'Full Data Set'!Y9</f>
        <v>85</v>
      </c>
      <c r="C9">
        <f>'Full Data Set'!Z9</f>
        <v>82</v>
      </c>
      <c r="D9">
        <f>'Full Data Set'!AA9</f>
        <v>86</v>
      </c>
      <c r="E9">
        <f>'Full Data Set'!AB9</f>
        <v>86</v>
      </c>
      <c r="F9">
        <v>1</v>
      </c>
    </row>
    <row r="10" spans="1:32" x14ac:dyDescent="0.3">
      <c r="B10">
        <f>'Full Data Set'!Y10</f>
        <v>87</v>
      </c>
      <c r="C10">
        <f>'Full Data Set'!Z10</f>
        <v>89</v>
      </c>
      <c r="D10">
        <f>'Full Data Set'!AA10</f>
        <v>90</v>
      </c>
      <c r="E10">
        <f>'Full Data Set'!AB10</f>
        <v>90</v>
      </c>
      <c r="F10">
        <v>1</v>
      </c>
    </row>
    <row r="11" spans="1:32" x14ac:dyDescent="0.3">
      <c r="B11">
        <f>'Full Data Set'!Y11</f>
        <v>91</v>
      </c>
      <c r="C11">
        <f>'Full Data Set'!Z11</f>
        <v>94</v>
      </c>
      <c r="D11">
        <f>'Full Data Set'!AA11</f>
        <v>89</v>
      </c>
      <c r="E11">
        <f>'Full Data Set'!AB11</f>
        <v>91</v>
      </c>
      <c r="F11">
        <v>1</v>
      </c>
    </row>
    <row r="12" spans="1:32" x14ac:dyDescent="0.3">
      <c r="B12">
        <f>'Full Data Set'!Y12</f>
        <v>88</v>
      </c>
      <c r="C12">
        <f>'Full Data Set'!Z12</f>
        <v>90</v>
      </c>
      <c r="D12">
        <f>'Full Data Set'!AA12</f>
        <v>89</v>
      </c>
      <c r="E12">
        <f>'Full Data Set'!AB12</f>
        <v>89</v>
      </c>
      <c r="F12">
        <v>1</v>
      </c>
    </row>
    <row r="13" spans="1:32" x14ac:dyDescent="0.3">
      <c r="B13">
        <f>'Full Data Set'!Y13</f>
        <v>77</v>
      </c>
      <c r="C13">
        <f>'Full Data Set'!Z13</f>
        <v>81</v>
      </c>
      <c r="D13">
        <f>'Full Data Set'!AA13</f>
        <v>85</v>
      </c>
      <c r="E13">
        <f>'Full Data Set'!AB13</f>
        <v>83</v>
      </c>
      <c r="F13">
        <v>1</v>
      </c>
    </row>
    <row r="14" spans="1:32" x14ac:dyDescent="0.3">
      <c r="B14">
        <f>'Full Data Set'!Y14</f>
        <v>88</v>
      </c>
      <c r="C14">
        <f>'Full Data Set'!Z14</f>
        <v>85</v>
      </c>
      <c r="D14">
        <f>'Full Data Set'!AA14</f>
        <v>85</v>
      </c>
      <c r="E14">
        <f>'Full Data Set'!AB14</f>
        <v>88</v>
      </c>
      <c r="F14">
        <v>1</v>
      </c>
    </row>
    <row r="15" spans="1:32" x14ac:dyDescent="0.3">
      <c r="B15">
        <f>'Full Data Set'!Y15</f>
        <v>90</v>
      </c>
      <c r="C15">
        <f>'Full Data Set'!Z15</f>
        <v>89</v>
      </c>
      <c r="D15">
        <f>'Full Data Set'!AA15</f>
        <v>80</v>
      </c>
      <c r="E15">
        <f>'Full Data Set'!AB15</f>
        <v>80</v>
      </c>
      <c r="F15">
        <v>1</v>
      </c>
    </row>
    <row r="16" spans="1:32" x14ac:dyDescent="0.3">
      <c r="B16">
        <f>'Full Data Set'!Y16</f>
        <v>79</v>
      </c>
      <c r="C16">
        <f>'Full Data Set'!Z16</f>
        <v>83</v>
      </c>
      <c r="D16">
        <f>'Full Data Set'!AA16</f>
        <v>83</v>
      </c>
      <c r="E16">
        <f>'Full Data Set'!AB16</f>
        <v>83</v>
      </c>
      <c r="F16">
        <v>0</v>
      </c>
    </row>
    <row r="17" spans="2:6" x14ac:dyDescent="0.3">
      <c r="B17">
        <f>'Full Data Set'!Y17</f>
        <v>89</v>
      </c>
      <c r="C17">
        <f>'Full Data Set'!Z17</f>
        <v>90</v>
      </c>
      <c r="D17">
        <f>'Full Data Set'!AA17</f>
        <v>88</v>
      </c>
      <c r="E17">
        <f>'Full Data Set'!AB17</f>
        <v>89</v>
      </c>
      <c r="F17">
        <v>0</v>
      </c>
    </row>
    <row r="18" spans="2:6" x14ac:dyDescent="0.3">
      <c r="B18">
        <f>'Full Data Set'!Y18</f>
        <v>91</v>
      </c>
      <c r="C18">
        <f>'Full Data Set'!Z18</f>
        <v>91</v>
      </c>
      <c r="D18">
        <f>'Full Data Set'!AA18</f>
        <v>91</v>
      </c>
      <c r="E18">
        <f>'Full Data Set'!AB18</f>
        <v>91</v>
      </c>
      <c r="F18">
        <v>0</v>
      </c>
    </row>
    <row r="19" spans="2:6" x14ac:dyDescent="0.3">
      <c r="B19">
        <f>'Full Data Set'!Y19</f>
        <v>86</v>
      </c>
      <c r="C19">
        <f>'Full Data Set'!Z19</f>
        <v>89</v>
      </c>
      <c r="D19">
        <f>'Full Data Set'!AA19</f>
        <v>80</v>
      </c>
      <c r="E19">
        <f>'Full Data Set'!AB19</f>
        <v>87</v>
      </c>
      <c r="F19">
        <v>0</v>
      </c>
    </row>
    <row r="20" spans="2:6" x14ac:dyDescent="0.3">
      <c r="B20">
        <f>'Full Data Set'!Y20</f>
        <v>82</v>
      </c>
      <c r="C20">
        <f>'Full Data Set'!Z20</f>
        <v>86</v>
      </c>
      <c r="D20">
        <f>'Full Data Set'!AA20</f>
        <v>83</v>
      </c>
      <c r="E20">
        <f>'Full Data Set'!AB20</f>
        <v>82</v>
      </c>
      <c r="F20">
        <v>0</v>
      </c>
    </row>
    <row r="21" spans="2:6" x14ac:dyDescent="0.3">
      <c r="B21">
        <f>'Full Data Set'!Y21</f>
        <v>91</v>
      </c>
      <c r="C21">
        <f>'Full Data Set'!Z21</f>
        <v>83</v>
      </c>
      <c r="D21">
        <f>'Full Data Set'!AA21</f>
        <v>88</v>
      </c>
      <c r="E21">
        <f>'Full Data Set'!AB21</f>
        <v>87</v>
      </c>
      <c r="F21">
        <v>0</v>
      </c>
    </row>
    <row r="22" spans="2:6" x14ac:dyDescent="0.3">
      <c r="B22">
        <f>'Full Data Set'!Y22</f>
        <v>87</v>
      </c>
      <c r="C22">
        <f>'Full Data Set'!Z22</f>
        <v>87</v>
      </c>
      <c r="D22">
        <f>'Full Data Set'!AA22</f>
        <v>86</v>
      </c>
      <c r="E22">
        <f>'Full Data Set'!AB22</f>
        <v>83</v>
      </c>
      <c r="F22">
        <v>0</v>
      </c>
    </row>
    <row r="23" spans="2:6" x14ac:dyDescent="0.3">
      <c r="B23">
        <f>'Full Data Set'!Y23</f>
        <v>86</v>
      </c>
      <c r="C23">
        <f>'Full Data Set'!Z23</f>
        <v>89</v>
      </c>
      <c r="D23">
        <f>'Full Data Set'!AA23</f>
        <v>85</v>
      </c>
      <c r="E23">
        <f>'Full Data Set'!AB23</f>
        <v>86</v>
      </c>
      <c r="F23">
        <v>0</v>
      </c>
    </row>
    <row r="24" spans="2:6" x14ac:dyDescent="0.3">
      <c r="B24">
        <f>'Full Data Set'!Y24</f>
        <v>88</v>
      </c>
      <c r="C24">
        <f>'Full Data Set'!Z24</f>
        <v>88</v>
      </c>
      <c r="D24">
        <f>'Full Data Set'!AA24</f>
        <v>90</v>
      </c>
      <c r="E24">
        <f>'Full Data Set'!AB24</f>
        <v>89</v>
      </c>
      <c r="F24">
        <v>0</v>
      </c>
    </row>
    <row r="25" spans="2:6" x14ac:dyDescent="0.3">
      <c r="B25">
        <f>'Full Data Set'!Y25</f>
        <v>88</v>
      </c>
      <c r="C25">
        <f>'Full Data Set'!Z25</f>
        <v>88</v>
      </c>
      <c r="D25">
        <f>'Full Data Set'!AA25</f>
        <v>87</v>
      </c>
      <c r="E25">
        <f>'Full Data Set'!AB25</f>
        <v>88</v>
      </c>
      <c r="F25">
        <v>0</v>
      </c>
    </row>
    <row r="26" spans="2:6" x14ac:dyDescent="0.3">
      <c r="B26">
        <f>'Full Data Set'!Y26</f>
        <v>85</v>
      </c>
      <c r="C26">
        <f>'Full Data Set'!Z26</f>
        <v>88</v>
      </c>
      <c r="D26">
        <f>'Full Data Set'!AA26</f>
        <v>88</v>
      </c>
      <c r="E26">
        <f>'Full Data Set'!AB26</f>
        <v>86</v>
      </c>
      <c r="F26">
        <v>0</v>
      </c>
    </row>
    <row r="48" spans="1:1" s="4" customFormat="1" x14ac:dyDescent="0.3">
      <c r="A48"/>
    </row>
    <row r="49" spans="2:15" x14ac:dyDescent="0.3">
      <c r="B49" t="s">
        <v>279</v>
      </c>
    </row>
    <row r="51" spans="2:15" ht="23.4" x14ac:dyDescent="0.3">
      <c r="B51" s="5" t="s">
        <v>538</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4</v>
      </c>
      <c r="E55" s="6"/>
      <c r="F55" s="7">
        <v>1</v>
      </c>
      <c r="G55" s="6"/>
      <c r="H55" s="7">
        <v>4</v>
      </c>
      <c r="I55" s="6"/>
      <c r="J55" s="7">
        <v>1.157</v>
      </c>
      <c r="K55" s="6"/>
      <c r="L55" s="7">
        <v>0.29299999999999998</v>
      </c>
      <c r="M55" s="6"/>
      <c r="N55" s="7">
        <v>4.5999999999999999E-2</v>
      </c>
      <c r="O55" s="6"/>
    </row>
    <row r="56" spans="2:15" x14ac:dyDescent="0.3">
      <c r="B56" s="6" t="s">
        <v>234</v>
      </c>
      <c r="C56" s="6"/>
      <c r="D56" s="7">
        <v>83</v>
      </c>
      <c r="E56" s="6"/>
      <c r="F56" s="7">
        <v>24</v>
      </c>
      <c r="G56" s="6"/>
      <c r="H56" s="7">
        <v>3.4580000000000002</v>
      </c>
      <c r="I56" s="6"/>
      <c r="J56" s="7"/>
      <c r="K56" s="6"/>
      <c r="L56" s="7"/>
      <c r="M56" s="6"/>
      <c r="N56" s="7"/>
      <c r="O56" s="6"/>
    </row>
    <row r="57" spans="2:15" x14ac:dyDescent="0.3">
      <c r="B57" s="6" t="s">
        <v>235</v>
      </c>
      <c r="C57" s="6"/>
      <c r="D57" s="7">
        <v>6.76</v>
      </c>
      <c r="E57" s="6"/>
      <c r="F57" s="7">
        <v>1</v>
      </c>
      <c r="G57" s="6"/>
      <c r="H57" s="7">
        <v>6.76</v>
      </c>
      <c r="I57" s="6"/>
      <c r="J57" s="7">
        <v>0.89500000000000002</v>
      </c>
      <c r="K57" s="6"/>
      <c r="L57" s="7">
        <v>0.35399999999999998</v>
      </c>
      <c r="M57" s="6"/>
      <c r="N57" s="7">
        <v>3.5999999999999997E-2</v>
      </c>
      <c r="O57" s="6"/>
    </row>
    <row r="58" spans="2:15" x14ac:dyDescent="0.3">
      <c r="B58" s="6" t="s">
        <v>234</v>
      </c>
      <c r="C58" s="6"/>
      <c r="D58" s="7">
        <v>181.24</v>
      </c>
      <c r="E58" s="6"/>
      <c r="F58" s="7">
        <v>24</v>
      </c>
      <c r="G58" s="6"/>
      <c r="H58" s="7">
        <v>7.5519999999999996</v>
      </c>
      <c r="I58" s="6"/>
      <c r="J58" s="7"/>
      <c r="K58" s="6"/>
      <c r="L58" s="7"/>
      <c r="M58" s="6"/>
      <c r="N58" s="7"/>
      <c r="O58" s="6"/>
    </row>
    <row r="59" spans="2:15" x14ac:dyDescent="0.3">
      <c r="B59" s="6" t="s">
        <v>236</v>
      </c>
      <c r="C59" s="6"/>
      <c r="D59" s="7">
        <v>1.44</v>
      </c>
      <c r="E59" s="6"/>
      <c r="F59" s="7">
        <v>1</v>
      </c>
      <c r="G59" s="6"/>
      <c r="H59" s="7">
        <v>1.44</v>
      </c>
      <c r="I59" s="6"/>
      <c r="J59" s="7">
        <v>0.54400000000000004</v>
      </c>
      <c r="K59" s="6"/>
      <c r="L59" s="7">
        <v>0.46800000000000003</v>
      </c>
      <c r="M59" s="6"/>
      <c r="N59" s="7">
        <v>2.1999999999999999E-2</v>
      </c>
      <c r="O59" s="6"/>
    </row>
    <row r="60" spans="2:15" x14ac:dyDescent="0.3">
      <c r="B60" s="6" t="s">
        <v>234</v>
      </c>
      <c r="C60" s="6"/>
      <c r="D60" s="7">
        <v>63.56</v>
      </c>
      <c r="E60" s="6"/>
      <c r="F60" s="7">
        <v>24</v>
      </c>
      <c r="G60" s="6"/>
      <c r="H60" s="7">
        <v>2.6480000000000001</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5" ht="15" thickBot="1" x14ac:dyDescent="0.35">
      <c r="B65" s="15" t="s">
        <v>226</v>
      </c>
      <c r="C65" s="15"/>
      <c r="D65" s="15" t="s">
        <v>227</v>
      </c>
      <c r="E65" s="15"/>
      <c r="F65" s="15" t="s">
        <v>228</v>
      </c>
      <c r="G65" s="15"/>
      <c r="H65" s="15" t="s">
        <v>229</v>
      </c>
      <c r="I65" s="15"/>
      <c r="J65" s="15" t="s">
        <v>230</v>
      </c>
      <c r="K65" s="15"/>
      <c r="L65" s="15" t="s">
        <v>231</v>
      </c>
      <c r="M65" s="15"/>
    </row>
    <row r="66" spans="1:15" x14ac:dyDescent="0.3">
      <c r="B66" s="6" t="s">
        <v>234</v>
      </c>
      <c r="C66" s="6"/>
      <c r="D66" s="7">
        <v>692.76</v>
      </c>
      <c r="E66" s="6"/>
      <c r="F66" s="7">
        <v>24</v>
      </c>
      <c r="G66" s="6"/>
      <c r="H66" s="7">
        <v>28.864999999999998</v>
      </c>
      <c r="I66" s="6"/>
      <c r="J66" s="7"/>
      <c r="K66" s="6"/>
      <c r="L66" s="7"/>
      <c r="M66" s="6"/>
    </row>
    <row r="67" spans="1:15" ht="15" thickBot="1" x14ac:dyDescent="0.35">
      <c r="B67" s="16"/>
      <c r="C67" s="16"/>
      <c r="D67" s="16"/>
      <c r="E67" s="16"/>
      <c r="F67" s="16"/>
      <c r="G67" s="16"/>
      <c r="H67" s="16"/>
      <c r="I67" s="16"/>
      <c r="J67" s="16"/>
      <c r="K67" s="16"/>
      <c r="L67" s="16"/>
      <c r="M67" s="16"/>
    </row>
    <row r="68" spans="1:15" ht="14.4" customHeight="1" x14ac:dyDescent="0.3">
      <c r="B68" s="17" t="s">
        <v>237</v>
      </c>
      <c r="C68" s="17"/>
      <c r="D68" s="17"/>
      <c r="E68" s="17"/>
      <c r="F68" s="17"/>
      <c r="G68" s="17"/>
      <c r="H68" s="17"/>
      <c r="I68" s="17"/>
      <c r="J68" s="17"/>
      <c r="K68" s="17"/>
      <c r="L68" s="17"/>
      <c r="M68" s="17"/>
    </row>
    <row r="70" spans="1:15" s="4" customFormat="1" x14ac:dyDescent="0.3">
      <c r="A70"/>
    </row>
    <row r="72" spans="1:15" ht="23.4" x14ac:dyDescent="0.3">
      <c r="B72" s="5" t="s">
        <v>539</v>
      </c>
    </row>
    <row r="74" spans="1:15" ht="15" thickBot="1" x14ac:dyDescent="0.35">
      <c r="B74" s="14" t="s">
        <v>225</v>
      </c>
      <c r="C74" s="14"/>
      <c r="D74" s="14"/>
      <c r="E74" s="14"/>
      <c r="F74" s="14"/>
      <c r="G74" s="14"/>
      <c r="H74" s="14"/>
      <c r="I74" s="14"/>
      <c r="J74" s="14"/>
      <c r="K74" s="14"/>
      <c r="L74" s="14"/>
      <c r="M74" s="14"/>
      <c r="N74" s="14"/>
      <c r="O74" s="14"/>
    </row>
    <row r="75" spans="1:15" ht="15" thickBot="1" x14ac:dyDescent="0.35">
      <c r="B75" s="15" t="s">
        <v>226</v>
      </c>
      <c r="C75" s="15"/>
      <c r="D75" s="15" t="s">
        <v>227</v>
      </c>
      <c r="E75" s="15"/>
      <c r="F75" s="15" t="s">
        <v>228</v>
      </c>
      <c r="G75" s="15"/>
      <c r="H75" s="15" t="s">
        <v>229</v>
      </c>
      <c r="I75" s="15"/>
      <c r="J75" s="15" t="s">
        <v>230</v>
      </c>
      <c r="K75" s="15"/>
      <c r="L75" s="15" t="s">
        <v>231</v>
      </c>
      <c r="M75" s="15"/>
      <c r="N75" s="15" t="s">
        <v>232</v>
      </c>
      <c r="O75" s="15"/>
    </row>
    <row r="76" spans="1:15" x14ac:dyDescent="0.3">
      <c r="B76" s="6" t="s">
        <v>233</v>
      </c>
      <c r="C76" s="6"/>
      <c r="D76" s="7">
        <v>4.2560000000000002</v>
      </c>
      <c r="E76" s="6"/>
      <c r="F76" s="7">
        <v>1</v>
      </c>
      <c r="G76" s="6"/>
      <c r="H76" s="7">
        <v>4.2560000000000002</v>
      </c>
      <c r="I76" s="6"/>
      <c r="J76" s="7">
        <v>1.1850000000000001</v>
      </c>
      <c r="K76" s="6"/>
      <c r="L76" s="7">
        <v>0.28799999999999998</v>
      </c>
      <c r="M76" s="6"/>
      <c r="N76" s="7">
        <v>4.9000000000000002E-2</v>
      </c>
      <c r="O76" s="6"/>
    </row>
    <row r="77" spans="1:15" ht="28.8" x14ac:dyDescent="0.3">
      <c r="B77" s="6" t="s">
        <v>253</v>
      </c>
      <c r="C77" s="6"/>
      <c r="D77" s="7">
        <v>0.41599999999999998</v>
      </c>
      <c r="E77" s="6"/>
      <c r="F77" s="7">
        <v>1</v>
      </c>
      <c r="G77" s="6"/>
      <c r="H77" s="7">
        <v>0.41599999999999998</v>
      </c>
      <c r="I77" s="6"/>
      <c r="J77" s="7">
        <v>0.11600000000000001</v>
      </c>
      <c r="K77" s="6"/>
      <c r="L77" s="7">
        <v>0.73699999999999999</v>
      </c>
      <c r="M77" s="6"/>
      <c r="N77" s="7">
        <v>5.0000000000000001E-3</v>
      </c>
      <c r="O77" s="6"/>
    </row>
    <row r="78" spans="1:15" x14ac:dyDescent="0.3">
      <c r="B78" s="6" t="s">
        <v>234</v>
      </c>
      <c r="C78" s="6"/>
      <c r="D78" s="7">
        <v>82.584000000000003</v>
      </c>
      <c r="E78" s="6"/>
      <c r="F78" s="7">
        <v>23</v>
      </c>
      <c r="G78" s="6"/>
      <c r="H78" s="7">
        <v>3.5910000000000002</v>
      </c>
      <c r="I78" s="6"/>
      <c r="J78" s="7"/>
      <c r="K78" s="6"/>
      <c r="L78" s="7"/>
      <c r="M78" s="6"/>
      <c r="N78" s="7"/>
      <c r="O78" s="6"/>
    </row>
    <row r="79" spans="1:15" x14ac:dyDescent="0.3">
      <c r="B79" s="6" t="s">
        <v>235</v>
      </c>
      <c r="C79" s="6"/>
      <c r="D79" s="7">
        <v>6.9859999999999998</v>
      </c>
      <c r="E79" s="6"/>
      <c r="F79" s="7">
        <v>1</v>
      </c>
      <c r="G79" s="6"/>
      <c r="H79" s="7">
        <v>6.9859999999999998</v>
      </c>
      <c r="I79" s="6"/>
      <c r="J79" s="7">
        <v>0.88800000000000001</v>
      </c>
      <c r="K79" s="6"/>
      <c r="L79" s="7">
        <v>0.35599999999999998</v>
      </c>
      <c r="M79" s="6"/>
      <c r="N79" s="7">
        <v>3.6999999999999998E-2</v>
      </c>
      <c r="O79" s="6"/>
    </row>
    <row r="80" spans="1:15" ht="28.8" x14ac:dyDescent="0.3">
      <c r="B80" s="6" t="s">
        <v>254</v>
      </c>
      <c r="C80" s="6"/>
      <c r="D80" s="7">
        <v>0.26600000000000001</v>
      </c>
      <c r="E80" s="6"/>
      <c r="F80" s="7">
        <v>1</v>
      </c>
      <c r="G80" s="6"/>
      <c r="H80" s="7">
        <v>0.26600000000000001</v>
      </c>
      <c r="I80" s="6"/>
      <c r="J80" s="7">
        <v>3.4000000000000002E-2</v>
      </c>
      <c r="K80" s="6"/>
      <c r="L80" s="7">
        <v>0.85599999999999998</v>
      </c>
      <c r="M80" s="6"/>
      <c r="N80" s="7">
        <v>1E-3</v>
      </c>
      <c r="O80" s="6"/>
    </row>
    <row r="81" spans="2:15" x14ac:dyDescent="0.3">
      <c r="B81" s="6" t="s">
        <v>234</v>
      </c>
      <c r="C81" s="6"/>
      <c r="D81" s="7">
        <v>180.97399999999999</v>
      </c>
      <c r="E81" s="6"/>
      <c r="F81" s="7">
        <v>23</v>
      </c>
      <c r="G81" s="6"/>
      <c r="H81" s="7">
        <v>7.8680000000000003</v>
      </c>
      <c r="I81" s="6"/>
      <c r="J81" s="7"/>
      <c r="K81" s="6"/>
      <c r="L81" s="7"/>
      <c r="M81" s="6"/>
      <c r="N81" s="7"/>
      <c r="O81" s="6"/>
    </row>
    <row r="82" spans="2:15" x14ac:dyDescent="0.3">
      <c r="B82" s="6" t="s">
        <v>236</v>
      </c>
      <c r="C82" s="6"/>
      <c r="D82" s="7">
        <v>1.58</v>
      </c>
      <c r="E82" s="6"/>
      <c r="F82" s="7">
        <v>1</v>
      </c>
      <c r="G82" s="6"/>
      <c r="H82" s="7">
        <v>1.58</v>
      </c>
      <c r="I82" s="6"/>
      <c r="J82" s="7">
        <v>0.57499999999999996</v>
      </c>
      <c r="K82" s="6"/>
      <c r="L82" s="7">
        <v>0.45600000000000002</v>
      </c>
      <c r="M82" s="6"/>
      <c r="N82" s="7">
        <v>2.4E-2</v>
      </c>
      <c r="O82" s="6"/>
    </row>
    <row r="83" spans="2:15" ht="28.8" x14ac:dyDescent="0.3">
      <c r="B83" s="6" t="s">
        <v>255</v>
      </c>
      <c r="C83" s="6"/>
      <c r="D83" s="7">
        <v>0.3</v>
      </c>
      <c r="E83" s="6"/>
      <c r="F83" s="7">
        <v>1</v>
      </c>
      <c r="G83" s="6"/>
      <c r="H83" s="7">
        <v>0.3</v>
      </c>
      <c r="I83" s="6"/>
      <c r="J83" s="7">
        <v>0.109</v>
      </c>
      <c r="K83" s="6"/>
      <c r="L83" s="7">
        <v>0.74399999999999999</v>
      </c>
      <c r="M83" s="6"/>
      <c r="N83" s="7">
        <v>5.0000000000000001E-3</v>
      </c>
      <c r="O83" s="6"/>
    </row>
    <row r="84" spans="2:15" x14ac:dyDescent="0.3">
      <c r="B84" s="6" t="s">
        <v>234</v>
      </c>
      <c r="C84" s="6"/>
      <c r="D84" s="7">
        <v>63.26</v>
      </c>
      <c r="E84" s="6"/>
      <c r="F84" s="7">
        <v>23</v>
      </c>
      <c r="G84" s="6"/>
      <c r="H84" s="7">
        <v>2.75</v>
      </c>
      <c r="I84" s="6"/>
      <c r="J84" s="7"/>
      <c r="K84" s="6"/>
      <c r="L84" s="7"/>
      <c r="M84" s="6"/>
      <c r="N84" s="7"/>
      <c r="O84" s="6"/>
    </row>
    <row r="85" spans="2:15" ht="15" thickBot="1" x14ac:dyDescent="0.35">
      <c r="B85" s="16"/>
      <c r="C85" s="16"/>
      <c r="D85" s="16"/>
      <c r="E85" s="16"/>
      <c r="F85" s="16"/>
      <c r="G85" s="16"/>
      <c r="H85" s="16"/>
      <c r="I85" s="16"/>
      <c r="J85" s="16"/>
      <c r="K85" s="16"/>
      <c r="L85" s="16"/>
      <c r="M85" s="16"/>
      <c r="N85" s="16"/>
      <c r="O85" s="16"/>
    </row>
    <row r="86" spans="2:15" ht="14.4" customHeight="1" x14ac:dyDescent="0.3">
      <c r="B86" s="17" t="s">
        <v>237</v>
      </c>
      <c r="C86" s="17"/>
      <c r="D86" s="17"/>
      <c r="E86" s="17"/>
      <c r="F86" s="17"/>
      <c r="G86" s="17"/>
      <c r="H86" s="17"/>
      <c r="I86" s="17"/>
      <c r="J86" s="17"/>
      <c r="K86" s="17"/>
      <c r="L86" s="17"/>
      <c r="M86" s="17"/>
      <c r="N86" s="17"/>
      <c r="O86" s="17"/>
    </row>
    <row r="88" spans="2:15" ht="15" thickBot="1" x14ac:dyDescent="0.35">
      <c r="B88" s="14" t="s">
        <v>238</v>
      </c>
      <c r="C88" s="14"/>
      <c r="D88" s="14"/>
      <c r="E88" s="14"/>
      <c r="F88" s="14"/>
      <c r="G88" s="14"/>
      <c r="H88" s="14"/>
      <c r="I88" s="14"/>
      <c r="J88" s="14"/>
      <c r="K88" s="14"/>
      <c r="L88" s="14"/>
      <c r="M88" s="14"/>
      <c r="N88" s="14"/>
      <c r="O88" s="14"/>
    </row>
    <row r="89" spans="2:15" ht="15" thickBot="1" x14ac:dyDescent="0.35">
      <c r="B89" s="15" t="s">
        <v>226</v>
      </c>
      <c r="C89" s="15"/>
      <c r="D89" s="15" t="s">
        <v>227</v>
      </c>
      <c r="E89" s="15"/>
      <c r="F89" s="15" t="s">
        <v>228</v>
      </c>
      <c r="G89" s="15"/>
      <c r="H89" s="15" t="s">
        <v>229</v>
      </c>
      <c r="I89" s="15"/>
      <c r="J89" s="15" t="s">
        <v>230</v>
      </c>
      <c r="K89" s="15"/>
      <c r="L89" s="15" t="s">
        <v>231</v>
      </c>
      <c r="M89" s="15"/>
      <c r="N89" s="15" t="s">
        <v>232</v>
      </c>
      <c r="O89" s="15"/>
    </row>
    <row r="90" spans="2:15" x14ac:dyDescent="0.3">
      <c r="B90" s="6" t="s">
        <v>1</v>
      </c>
      <c r="C90" s="6"/>
      <c r="D90" s="7">
        <v>19.5</v>
      </c>
      <c r="E90" s="6"/>
      <c r="F90" s="7">
        <v>1</v>
      </c>
      <c r="G90" s="6"/>
      <c r="H90" s="7">
        <v>19.5</v>
      </c>
      <c r="I90" s="6"/>
      <c r="J90" s="7">
        <v>0.66600000000000004</v>
      </c>
      <c r="K90" s="6"/>
      <c r="L90" s="7">
        <v>0.42299999999999999</v>
      </c>
      <c r="M90" s="6"/>
      <c r="N90" s="7">
        <v>2.8000000000000001E-2</v>
      </c>
      <c r="O90" s="6"/>
    </row>
    <row r="91" spans="2:15" x14ac:dyDescent="0.3">
      <c r="B91" s="6" t="s">
        <v>234</v>
      </c>
      <c r="C91" s="6"/>
      <c r="D91" s="7">
        <v>673.26</v>
      </c>
      <c r="E91" s="6"/>
      <c r="F91" s="7">
        <v>23</v>
      </c>
      <c r="G91" s="6"/>
      <c r="H91" s="7">
        <v>29.271999999999998</v>
      </c>
      <c r="I91" s="6"/>
      <c r="J91" s="7"/>
      <c r="K91" s="6"/>
      <c r="L91" s="7"/>
      <c r="M91" s="6"/>
      <c r="N91" s="7"/>
      <c r="O91" s="6"/>
    </row>
    <row r="92" spans="2:15" ht="15" thickBot="1" x14ac:dyDescent="0.35">
      <c r="B92" s="16"/>
      <c r="C92" s="16"/>
      <c r="D92" s="16"/>
      <c r="E92" s="16"/>
      <c r="F92" s="16"/>
      <c r="G92" s="16"/>
      <c r="H92" s="16"/>
      <c r="I92" s="16"/>
      <c r="J92" s="16"/>
      <c r="K92" s="16"/>
      <c r="L92" s="16"/>
      <c r="M92" s="16"/>
      <c r="N92" s="16"/>
      <c r="O92" s="16"/>
    </row>
    <row r="93" spans="2:15" ht="14.4" customHeight="1" x14ac:dyDescent="0.3">
      <c r="B93" s="17" t="s">
        <v>237</v>
      </c>
      <c r="C93" s="17"/>
      <c r="D93" s="17"/>
      <c r="E93" s="17"/>
      <c r="F93" s="17"/>
      <c r="G93" s="17"/>
      <c r="H93" s="17"/>
      <c r="I93" s="17"/>
      <c r="J93" s="17"/>
      <c r="K93" s="17"/>
      <c r="L93" s="17"/>
      <c r="M93" s="17"/>
      <c r="N93" s="17"/>
      <c r="O93" s="17"/>
    </row>
  </sheetData>
  <mergeCells count="39">
    <mergeCell ref="B92:O92"/>
    <mergeCell ref="B93:O93"/>
    <mergeCell ref="B85:O85"/>
    <mergeCell ref="B86:O86"/>
    <mergeCell ref="B88:O88"/>
    <mergeCell ref="B89:C89"/>
    <mergeCell ref="D89:E89"/>
    <mergeCell ref="F89:G89"/>
    <mergeCell ref="H89:I89"/>
    <mergeCell ref="J89:K89"/>
    <mergeCell ref="L89:M89"/>
    <mergeCell ref="N89:O89"/>
    <mergeCell ref="B67:M67"/>
    <mergeCell ref="B68:M68"/>
    <mergeCell ref="B74:O74"/>
    <mergeCell ref="B75:C75"/>
    <mergeCell ref="D75:E75"/>
    <mergeCell ref="F75:G75"/>
    <mergeCell ref="H75:I75"/>
    <mergeCell ref="J75:K75"/>
    <mergeCell ref="L75:M75"/>
    <mergeCell ref="N75:O75"/>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6AD898B6-8F67-4A84-B103-C33BF484FA58}"/>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AC973-F3D6-4A1C-B159-5680E260013F}">
  <dimension ref="A1:AF111"/>
  <sheetViews>
    <sheetView zoomScaleNormal="100" workbookViewId="0">
      <pane xSplit="1" topLeftCell="B1" activePane="topRight" state="frozen"/>
      <selection pane="topRight" activeCell="A5" sqref="A5"/>
    </sheetView>
  </sheetViews>
  <sheetFormatPr defaultRowHeight="14.4" x14ac:dyDescent="0.3"/>
  <cols>
    <col min="1" max="1" width="19.88671875"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611</v>
      </c>
      <c r="B1" t="str">
        <f>'Full Data Set'!AN1</f>
        <v>Baseline SmO2 VL PreBFR</v>
      </c>
      <c r="C1" t="str">
        <f>'Full Data Set'!AO1</f>
        <v>Baseline SmO2 VL PostBFR</v>
      </c>
      <c r="D1" t="str">
        <f>'Full Data Set'!AP1</f>
        <v>Baseline SmO2 VL PreTRE</v>
      </c>
      <c r="E1" t="str">
        <f>'Full Data Set'!AQ1</f>
        <v>Baseline SmO2 VL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Set'!AN2</f>
        <v>73.290322579999994</v>
      </c>
      <c r="C2">
        <f>'Full Data Set'!AO2</f>
        <v>87.935483869999999</v>
      </c>
      <c r="D2">
        <f>'Full Data Set'!AP2</f>
        <v>73.548387099999999</v>
      </c>
      <c r="E2">
        <f>'Full Data Set'!AQ2</f>
        <v>86.483870969999998</v>
      </c>
      <c r="F2">
        <v>1</v>
      </c>
      <c r="H2">
        <f>'Graph x axis'!B2</f>
        <v>25</v>
      </c>
      <c r="I2">
        <f>'Graph x axis'!C2</f>
        <v>-1.5</v>
      </c>
      <c r="K2" t="s">
        <v>205</v>
      </c>
      <c r="L2">
        <f>H2+I2</f>
        <v>23.5</v>
      </c>
      <c r="M2">
        <f>AVERAGE(D2:D26)</f>
        <v>74.723306451200003</v>
      </c>
      <c r="N2">
        <f>_xlfn.STDEV.S(D2:D26)</f>
        <v>11.125762344834449</v>
      </c>
      <c r="O2">
        <f>H2+I4</f>
        <v>26.5</v>
      </c>
      <c r="P2">
        <f>AVERAGE(B2:B26)</f>
        <v>75.661653226400006</v>
      </c>
      <c r="Q2">
        <f>_xlfn.STDEV.S(B2:B26)</f>
        <v>9.9822583435428864</v>
      </c>
      <c r="S2">
        <f>'Graph x axis'!E2</f>
        <v>-0.5</v>
      </c>
      <c r="U2">
        <f>H2+S2+I2</f>
        <v>23</v>
      </c>
      <c r="V2">
        <f>AVERAGE(D2:D15)</f>
        <v>72.895305299285695</v>
      </c>
      <c r="W2">
        <f>_xlfn.STDEV.S(D2:D15)</f>
        <v>9.772740732807371</v>
      </c>
      <c r="X2">
        <f>H2+S4+I2</f>
        <v>24</v>
      </c>
      <c r="Y2">
        <f>AVERAGE(D16:D26)</f>
        <v>77.049853371818187</v>
      </c>
      <c r="Z2">
        <f>_xlfn.STDEV.S(D16:D26)</f>
        <v>12.739210517999735</v>
      </c>
      <c r="AA2">
        <f>H2+S2+I4</f>
        <v>26</v>
      </c>
      <c r="AB2">
        <f>AVERAGE(B2:B15)</f>
        <v>75.093966014285712</v>
      </c>
      <c r="AC2">
        <f>_xlfn.STDEV.S(B2:B15)</f>
        <v>9.2467286894973704</v>
      </c>
      <c r="AD2">
        <f>H2+S4+I4</f>
        <v>27</v>
      </c>
      <c r="AE2">
        <f>AVERAGE(B16:B26)</f>
        <v>76.384164223636375</v>
      </c>
      <c r="AF2">
        <f>_xlfn.STDEV.S(B16:B26)</f>
        <v>11.268148312862886</v>
      </c>
    </row>
    <row r="3" spans="1:32" x14ac:dyDescent="0.3">
      <c r="B3">
        <f>'Full Data Set'!AN3</f>
        <v>82.806451609999996</v>
      </c>
      <c r="C3">
        <f>'Full Data Set'!AO3</f>
        <v>89</v>
      </c>
      <c r="D3">
        <f>'Full Data Set'!AP3</f>
        <v>83.4375</v>
      </c>
      <c r="E3">
        <f>'Full Data Set'!AQ3</f>
        <v>78.838709679999994</v>
      </c>
      <c r="F3">
        <v>1</v>
      </c>
      <c r="H3" t="s">
        <v>206</v>
      </c>
      <c r="I3" t="s">
        <v>113</v>
      </c>
      <c r="K3" t="s">
        <v>206</v>
      </c>
      <c r="L3">
        <f>H4+I2</f>
        <v>73.5</v>
      </c>
      <c r="M3">
        <f>AVERAGE(E2:E26)</f>
        <v>83.421008065199999</v>
      </c>
      <c r="N3">
        <f>_xlfn.STDEV.S(E2:E26)</f>
        <v>7.7753953621293794</v>
      </c>
      <c r="O3">
        <f>H4+I4</f>
        <v>76.5</v>
      </c>
      <c r="P3">
        <f>AVERAGE(C2:C26)</f>
        <v>81.98108870999998</v>
      </c>
      <c r="Q3">
        <f>_xlfn.STDEV.S(C2:C26)</f>
        <v>9.7461304560743489</v>
      </c>
      <c r="S3" t="str">
        <f>'Graph x axis'!E3</f>
        <v>Women</v>
      </c>
      <c r="U3">
        <f>H4+S2+I2</f>
        <v>73</v>
      </c>
      <c r="V3">
        <f>AVERAGE(E2:E15)</f>
        <v>80.610599078571425</v>
      </c>
      <c r="W3">
        <f>_xlfn.STDEV.S(E2:E15)</f>
        <v>8.2914035488761719</v>
      </c>
      <c r="X3">
        <f>H4+S4+I2</f>
        <v>74</v>
      </c>
      <c r="Y3">
        <f>AVERAGE(E16:E26)</f>
        <v>86.997892230000005</v>
      </c>
      <c r="Z3">
        <f>_xlfn.STDEV.S(E16:E26)</f>
        <v>5.5311302763716972</v>
      </c>
      <c r="AA3">
        <f>H4+S2+I4</f>
        <v>76</v>
      </c>
      <c r="AB3">
        <f>AVERAGE(C2:C15)</f>
        <v>81.804939516428561</v>
      </c>
      <c r="AC3">
        <f>_xlfn.STDEV.S(C2:C15)</f>
        <v>9.798082381494801</v>
      </c>
      <c r="AD3">
        <f>H4+S4+I4</f>
        <v>77</v>
      </c>
      <c r="AE3">
        <f>AVERAGE(C16:C26)</f>
        <v>82.205278592727254</v>
      </c>
      <c r="AF3">
        <f>_xlfn.STDEV.S(C16:C26)</f>
        <v>10.15219534149217</v>
      </c>
    </row>
    <row r="4" spans="1:32" x14ac:dyDescent="0.3">
      <c r="A4" t="s">
        <v>593</v>
      </c>
      <c r="B4">
        <f>'Full Data Set'!AN4</f>
        <v>90.774193550000007</v>
      </c>
      <c r="C4">
        <f>'Full Data Set'!AO4</f>
        <v>88.903225809999995</v>
      </c>
      <c r="D4">
        <f>'Full Data Set'!AP4</f>
        <v>75.548387099999999</v>
      </c>
      <c r="E4">
        <f>'Full Data Set'!AQ4</f>
        <v>84.483870969999998</v>
      </c>
      <c r="F4">
        <v>1</v>
      </c>
      <c r="H4">
        <f>'Graph x axis'!B4</f>
        <v>75</v>
      </c>
      <c r="I4">
        <f>'Graph x axis'!C4</f>
        <v>1.5</v>
      </c>
      <c r="S4">
        <f>'Graph x axis'!E4</f>
        <v>0.5</v>
      </c>
    </row>
    <row r="5" spans="1:32" x14ac:dyDescent="0.3">
      <c r="A5" s="10" t="s">
        <v>594</v>
      </c>
      <c r="B5">
        <f>'Full Data Set'!AN5</f>
        <v>70.193548390000004</v>
      </c>
      <c r="C5">
        <f>'Full Data Set'!AO5</f>
        <v>81.709677420000006</v>
      </c>
      <c r="D5">
        <f>'Full Data Set'!AP5</f>
        <v>62.387096769999999</v>
      </c>
      <c r="E5">
        <f>'Full Data Set'!AQ5</f>
        <v>59.258064519999998</v>
      </c>
      <c r="F5">
        <v>1</v>
      </c>
    </row>
    <row r="6" spans="1:32" x14ac:dyDescent="0.3">
      <c r="B6">
        <f>'Full Data Set'!AN6</f>
        <v>88</v>
      </c>
      <c r="C6">
        <f>'Full Data Set'!AO6</f>
        <v>91.161290320000006</v>
      </c>
      <c r="D6">
        <f>'Full Data Set'!AP6</f>
        <v>88.548387099999999</v>
      </c>
      <c r="E6">
        <f>'Full Data Set'!AQ6</f>
        <v>92.935483869999999</v>
      </c>
      <c r="F6">
        <v>1</v>
      </c>
    </row>
    <row r="7" spans="1:32" x14ac:dyDescent="0.3">
      <c r="A7" t="s">
        <v>636</v>
      </c>
      <c r="B7">
        <f>'Full Data Set'!AN7</f>
        <v>70.806451609999996</v>
      </c>
      <c r="C7">
        <f>'Full Data Set'!AO7</f>
        <v>80.516129030000002</v>
      </c>
      <c r="D7">
        <f>'Full Data Set'!AP7</f>
        <v>58.387096769999999</v>
      </c>
      <c r="E7">
        <f>'Full Data Set'!AQ7</f>
        <v>83.677419349999994</v>
      </c>
      <c r="F7">
        <v>1</v>
      </c>
    </row>
    <row r="8" spans="1:32" x14ac:dyDescent="0.3">
      <c r="A8" t="s">
        <v>635</v>
      </c>
      <c r="B8">
        <f>'Full Data Set'!AN8</f>
        <v>72.064516130000001</v>
      </c>
      <c r="C8">
        <f>'Full Data Set'!AO8</f>
        <v>82</v>
      </c>
      <c r="D8">
        <f>'Full Data Set'!AP8</f>
        <v>58.709677419999998</v>
      </c>
      <c r="E8">
        <f>'Full Data Set'!AQ8</f>
        <v>71.161290320000006</v>
      </c>
      <c r="F8">
        <v>1</v>
      </c>
    </row>
    <row r="9" spans="1:32" x14ac:dyDescent="0.3">
      <c r="A9" t="s">
        <v>634</v>
      </c>
      <c r="B9">
        <f>'Full Data Set'!AN9</f>
        <v>66.451612900000001</v>
      </c>
      <c r="C9">
        <f>'Full Data Set'!AO9</f>
        <v>84.741935479999995</v>
      </c>
      <c r="D9">
        <f>'Full Data Set'!AP9</f>
        <v>78.677419349999994</v>
      </c>
      <c r="E9">
        <f>'Full Data Set'!AQ9</f>
        <v>82.419354839999997</v>
      </c>
      <c r="F9">
        <v>1</v>
      </c>
    </row>
    <row r="10" spans="1:32" x14ac:dyDescent="0.3">
      <c r="B10">
        <f>'Full Data Set'!AN10</f>
        <v>88</v>
      </c>
      <c r="C10">
        <f>'Full Data Set'!AO10</f>
        <v>83.193548390000004</v>
      </c>
      <c r="D10">
        <f>'Full Data Set'!AP10</f>
        <v>86.258064520000005</v>
      </c>
      <c r="E10">
        <f>'Full Data Set'!AQ10</f>
        <v>89.967741939999996</v>
      </c>
      <c r="F10">
        <v>1</v>
      </c>
    </row>
    <row r="11" spans="1:32" x14ac:dyDescent="0.3">
      <c r="B11">
        <f>'Full Data Set'!AN11</f>
        <v>64.21875</v>
      </c>
      <c r="C11">
        <f>'Full Data Set'!AO11</f>
        <v>54.65625</v>
      </c>
      <c r="D11">
        <f>'Full Data Set'!AP11</f>
        <v>68.290322579999994</v>
      </c>
      <c r="E11">
        <f>'Full Data Set'!AQ11</f>
        <v>77.580645160000003</v>
      </c>
      <c r="F11">
        <v>1</v>
      </c>
    </row>
    <row r="12" spans="1:32" x14ac:dyDescent="0.3">
      <c r="B12">
        <f>'Full Data Set'!AN12</f>
        <v>68.903225809999995</v>
      </c>
      <c r="C12">
        <f>'Full Data Set'!AO12</f>
        <v>92.322580650000006</v>
      </c>
      <c r="D12">
        <f>'Full Data Set'!AP12</f>
        <v>81.032258060000004</v>
      </c>
      <c r="E12">
        <f>'Full Data Set'!AQ12</f>
        <v>83.225806449999993</v>
      </c>
      <c r="F12">
        <v>1</v>
      </c>
    </row>
    <row r="13" spans="1:32" x14ac:dyDescent="0.3">
      <c r="B13">
        <f>'Full Data Set'!AN13</f>
        <v>61.709677419999998</v>
      </c>
      <c r="C13">
        <f>'Full Data Set'!AO13</f>
        <v>70.935483869999999</v>
      </c>
      <c r="D13">
        <f>'Full Data Set'!AP13</f>
        <v>68.387096769999999</v>
      </c>
      <c r="E13">
        <f>'Full Data Set'!AQ13</f>
        <v>76.483870969999998</v>
      </c>
      <c r="F13">
        <v>1</v>
      </c>
    </row>
    <row r="14" spans="1:32" x14ac:dyDescent="0.3">
      <c r="B14">
        <f>'Full Data Set'!AN14</f>
        <v>77.322580650000006</v>
      </c>
      <c r="C14">
        <f>'Full Data Set'!AO14</f>
        <v>75.354838709999996</v>
      </c>
      <c r="D14">
        <f>'Full Data Set'!AP14</f>
        <v>69</v>
      </c>
      <c r="E14">
        <f>'Full Data Set'!AQ14</f>
        <v>83.290322579999994</v>
      </c>
      <c r="F14">
        <v>1</v>
      </c>
    </row>
    <row r="15" spans="1:32" x14ac:dyDescent="0.3">
      <c r="B15">
        <f>'Full Data Set'!AN15</f>
        <v>76.774193550000007</v>
      </c>
      <c r="C15">
        <f>'Full Data Set'!AO15</f>
        <v>82.838709679999994</v>
      </c>
      <c r="D15">
        <f>'Full Data Set'!AP15</f>
        <v>68.322580650000006</v>
      </c>
      <c r="E15">
        <f>'Full Data Set'!AQ15</f>
        <v>78.741935479999995</v>
      </c>
      <c r="F15">
        <v>1</v>
      </c>
    </row>
    <row r="16" spans="1:32" x14ac:dyDescent="0.3">
      <c r="B16">
        <f>'Full Data Set'!AN16</f>
        <v>79.967741939999996</v>
      </c>
      <c r="C16">
        <f>'Full Data Set'!AO16</f>
        <v>60.548387099999999</v>
      </c>
      <c r="D16">
        <f>'Full Data Set'!AP16</f>
        <v>87.967741939999996</v>
      </c>
      <c r="E16">
        <f>'Full Data Set'!AQ16</f>
        <v>92.741935479999995</v>
      </c>
      <c r="F16">
        <v>0</v>
      </c>
    </row>
    <row r="17" spans="2:6" x14ac:dyDescent="0.3">
      <c r="B17">
        <f>'Full Data Set'!AN17</f>
        <v>52.516129030000002</v>
      </c>
      <c r="C17">
        <f>'Full Data Set'!AO17</f>
        <v>73.870967739999998</v>
      </c>
      <c r="D17">
        <f>'Full Data Set'!AP17</f>
        <v>65.129032260000002</v>
      </c>
      <c r="E17">
        <f>'Full Data Set'!AQ17</f>
        <v>84</v>
      </c>
      <c r="F17">
        <v>0</v>
      </c>
    </row>
    <row r="18" spans="2:6" x14ac:dyDescent="0.3">
      <c r="B18">
        <f>'Full Data Set'!AN18</f>
        <v>88.516129030000002</v>
      </c>
      <c r="C18">
        <f>'Full Data Set'!AO18</f>
        <v>87.645161290000004</v>
      </c>
      <c r="D18">
        <f>'Full Data Set'!AP18</f>
        <v>89.032258060000004</v>
      </c>
      <c r="E18">
        <f>'Full Data Set'!AQ18</f>
        <v>88.129032260000002</v>
      </c>
      <c r="F18">
        <v>0</v>
      </c>
    </row>
    <row r="19" spans="2:6" x14ac:dyDescent="0.3">
      <c r="B19">
        <f>'Full Data Set'!AN19</f>
        <v>60.483870969999998</v>
      </c>
      <c r="C19">
        <f>'Full Data Set'!AO19</f>
        <v>70.322580650000006</v>
      </c>
      <c r="D19">
        <f>'Full Data Set'!AP19</f>
        <v>53</v>
      </c>
      <c r="E19">
        <f>'Full Data Set'!AQ19</f>
        <v>88.129032260000002</v>
      </c>
      <c r="F19">
        <v>0</v>
      </c>
    </row>
    <row r="20" spans="2:6" x14ac:dyDescent="0.3">
      <c r="B20">
        <f>'Full Data Set'!AN20</f>
        <v>70.548387099999999</v>
      </c>
      <c r="C20">
        <f>'Full Data Set'!AO20</f>
        <v>89.387096769999999</v>
      </c>
      <c r="D20">
        <f>'Full Data Set'!AP20</f>
        <v>86.774193550000007</v>
      </c>
      <c r="E20">
        <f>'Full Data Set'!AQ20</f>
        <v>88.129032260000002</v>
      </c>
      <c r="F20">
        <v>0</v>
      </c>
    </row>
    <row r="21" spans="2:6" x14ac:dyDescent="0.3">
      <c r="B21">
        <f>'Full Data Set'!AN21</f>
        <v>77.935483869999999</v>
      </c>
      <c r="C21">
        <f>'Full Data Set'!AO21</f>
        <v>82.645161290000004</v>
      </c>
      <c r="D21">
        <f>'Full Data Set'!AP21</f>
        <v>65</v>
      </c>
      <c r="E21">
        <f>'Full Data Set'!AQ21</f>
        <v>84.129032260000002</v>
      </c>
      <c r="F21">
        <v>0</v>
      </c>
    </row>
    <row r="22" spans="2:6" x14ac:dyDescent="0.3">
      <c r="B22">
        <f>'Full Data Set'!AN22</f>
        <v>81.935483869999999</v>
      </c>
      <c r="C22">
        <f>'Full Data Set'!AO22</f>
        <v>92</v>
      </c>
      <c r="D22">
        <f>'Full Data Set'!AP22</f>
        <v>70.516129030000002</v>
      </c>
      <c r="E22">
        <f>'Full Data Set'!AQ22</f>
        <v>74.612903230000001</v>
      </c>
      <c r="F22">
        <v>0</v>
      </c>
    </row>
    <row r="23" spans="2:6" x14ac:dyDescent="0.3">
      <c r="B23">
        <f>'Full Data Set'!AN23</f>
        <v>83.290322579999994</v>
      </c>
      <c r="C23">
        <f>'Full Data Set'!AO23</f>
        <v>85.419354839999997</v>
      </c>
      <c r="D23">
        <f>'Full Data Set'!AP23</f>
        <v>75</v>
      </c>
      <c r="E23">
        <f>'Full Data Set'!AQ23</f>
        <v>89.322580650000006</v>
      </c>
      <c r="F23">
        <v>0</v>
      </c>
    </row>
    <row r="24" spans="2:6" x14ac:dyDescent="0.3">
      <c r="B24">
        <f>'Full Data Set'!AN24</f>
        <v>89.193548390000004</v>
      </c>
      <c r="C24">
        <f>'Full Data Set'!AO24</f>
        <v>92.354838709999996</v>
      </c>
      <c r="D24">
        <f>'Full Data Set'!AP24</f>
        <v>90.451612900000001</v>
      </c>
      <c r="E24">
        <f>'Full Data Set'!AQ24</f>
        <v>93</v>
      </c>
      <c r="F24">
        <v>0</v>
      </c>
    </row>
    <row r="25" spans="2:6" x14ac:dyDescent="0.3">
      <c r="B25">
        <f>'Full Data Set'!AN25</f>
        <v>79.225806449999993</v>
      </c>
      <c r="C25">
        <f>'Full Data Set'!AO25</f>
        <v>80.322580650000006</v>
      </c>
      <c r="D25">
        <f>'Full Data Set'!AP25</f>
        <v>74.677419349999994</v>
      </c>
      <c r="E25">
        <f>'Full Data Set'!AQ25</f>
        <v>82.064516130000001</v>
      </c>
      <c r="F25">
        <v>0</v>
      </c>
    </row>
    <row r="26" spans="2:6" x14ac:dyDescent="0.3">
      <c r="B26">
        <f>'Full Data Set'!AN26</f>
        <v>76.612903230000001</v>
      </c>
      <c r="C26">
        <f>'Full Data Set'!AO26</f>
        <v>89.741935479999995</v>
      </c>
      <c r="D26">
        <f>'Full Data Set'!AP26</f>
        <v>90</v>
      </c>
      <c r="E26">
        <f>'Full Data Set'!AQ26</f>
        <v>92.71875</v>
      </c>
      <c r="F26">
        <v>0</v>
      </c>
    </row>
    <row r="48" spans="1:1" s="4" customFormat="1" x14ac:dyDescent="0.3">
      <c r="A48"/>
    </row>
    <row r="49" spans="2:15" x14ac:dyDescent="0.3">
      <c r="B49" t="s">
        <v>279</v>
      </c>
    </row>
    <row r="51" spans="2:15" ht="23.4" x14ac:dyDescent="0.3">
      <c r="B51" s="5" t="s">
        <v>540</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ht="16.2" x14ac:dyDescent="0.3">
      <c r="B55" s="6" t="s">
        <v>233</v>
      </c>
      <c r="C55" s="6"/>
      <c r="D55" s="7">
        <v>1409.4649999999999</v>
      </c>
      <c r="E55" s="6"/>
      <c r="F55" s="7">
        <v>1</v>
      </c>
      <c r="G55" s="6"/>
      <c r="H55" s="7">
        <v>1409.4649999999999</v>
      </c>
      <c r="I55" s="6"/>
      <c r="J55" s="7">
        <v>29.699000000000002</v>
      </c>
      <c r="K55" s="6"/>
      <c r="L55" s="7" t="s">
        <v>541</v>
      </c>
      <c r="M55" s="6"/>
      <c r="N55" s="7">
        <v>0.55300000000000005</v>
      </c>
      <c r="O55" s="6"/>
    </row>
    <row r="56" spans="2:15" x14ac:dyDescent="0.3">
      <c r="B56" s="6" t="s">
        <v>234</v>
      </c>
      <c r="C56" s="6"/>
      <c r="D56" s="7">
        <v>1138.9929999999999</v>
      </c>
      <c r="E56" s="6"/>
      <c r="F56" s="7">
        <v>24</v>
      </c>
      <c r="G56" s="6"/>
      <c r="H56" s="7">
        <v>47.457999999999998</v>
      </c>
      <c r="I56" s="6"/>
      <c r="J56" s="7"/>
      <c r="K56" s="6"/>
      <c r="L56" s="7"/>
      <c r="M56" s="6"/>
      <c r="N56" s="7"/>
      <c r="O56" s="6"/>
    </row>
    <row r="57" spans="2:15" ht="32.4" x14ac:dyDescent="0.3">
      <c r="B57" s="6" t="s">
        <v>235</v>
      </c>
      <c r="C57" s="6"/>
      <c r="D57" s="7">
        <v>1.5720000000000001</v>
      </c>
      <c r="E57" s="6"/>
      <c r="F57" s="7">
        <v>1</v>
      </c>
      <c r="G57" s="6"/>
      <c r="H57" s="7">
        <v>1.5720000000000001</v>
      </c>
      <c r="I57" s="6"/>
      <c r="J57" s="7">
        <v>2.1999999999999999E-2</v>
      </c>
      <c r="K57" s="6"/>
      <c r="L57" s="7">
        <v>0.88400000000000001</v>
      </c>
      <c r="M57" s="6"/>
      <c r="N57" s="7" t="s">
        <v>542</v>
      </c>
      <c r="O57" s="6"/>
    </row>
    <row r="58" spans="2:15" x14ac:dyDescent="0.3">
      <c r="B58" s="6" t="s">
        <v>234</v>
      </c>
      <c r="C58" s="6"/>
      <c r="D58" s="7">
        <v>1739.028</v>
      </c>
      <c r="E58" s="6"/>
      <c r="F58" s="7">
        <v>24</v>
      </c>
      <c r="G58" s="6"/>
      <c r="H58" s="7">
        <v>72.459999999999994</v>
      </c>
      <c r="I58" s="6"/>
      <c r="J58" s="7"/>
      <c r="K58" s="6"/>
      <c r="L58" s="7"/>
      <c r="M58" s="6"/>
      <c r="N58" s="7"/>
      <c r="O58" s="6"/>
    </row>
    <row r="59" spans="2:15" x14ac:dyDescent="0.3">
      <c r="B59" s="6" t="s">
        <v>236</v>
      </c>
      <c r="C59" s="6"/>
      <c r="D59" s="7">
        <v>35.350999999999999</v>
      </c>
      <c r="E59" s="6"/>
      <c r="F59" s="7">
        <v>1</v>
      </c>
      <c r="G59" s="6"/>
      <c r="H59" s="7">
        <v>35.350999999999999</v>
      </c>
      <c r="I59" s="6"/>
      <c r="J59" s="7">
        <v>0.84599999999999997</v>
      </c>
      <c r="K59" s="6"/>
      <c r="L59" s="7">
        <v>0.36699999999999999</v>
      </c>
      <c r="M59" s="6"/>
      <c r="N59" s="7">
        <v>3.4000000000000002E-2</v>
      </c>
      <c r="O59" s="6"/>
    </row>
    <row r="60" spans="2:15" x14ac:dyDescent="0.3">
      <c r="B60" s="6" t="s">
        <v>234</v>
      </c>
      <c r="C60" s="6"/>
      <c r="D60" s="7">
        <v>1002.967</v>
      </c>
      <c r="E60" s="6"/>
      <c r="F60" s="7">
        <v>24</v>
      </c>
      <c r="G60" s="6"/>
      <c r="H60" s="7">
        <v>41.79</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3" ht="15" thickBot="1" x14ac:dyDescent="0.35">
      <c r="B65" s="15" t="s">
        <v>226</v>
      </c>
      <c r="C65" s="15"/>
      <c r="D65" s="15" t="s">
        <v>227</v>
      </c>
      <c r="E65" s="15"/>
      <c r="F65" s="15" t="s">
        <v>228</v>
      </c>
      <c r="G65" s="15"/>
      <c r="H65" s="15" t="s">
        <v>229</v>
      </c>
      <c r="I65" s="15"/>
      <c r="J65" s="15" t="s">
        <v>230</v>
      </c>
      <c r="K65" s="15"/>
      <c r="L65" s="15" t="s">
        <v>231</v>
      </c>
      <c r="M65" s="15"/>
    </row>
    <row r="66" spans="1:13" x14ac:dyDescent="0.3">
      <c r="B66" s="6" t="s">
        <v>234</v>
      </c>
      <c r="C66" s="6"/>
      <c r="D66" s="7">
        <v>5211.9369999999999</v>
      </c>
      <c r="E66" s="6"/>
      <c r="F66" s="7">
        <v>24</v>
      </c>
      <c r="G66" s="6"/>
      <c r="H66" s="7">
        <v>217.16399999999999</v>
      </c>
      <c r="I66" s="6"/>
      <c r="J66" s="7"/>
      <c r="K66" s="6"/>
      <c r="L66" s="7"/>
      <c r="M66" s="6"/>
    </row>
    <row r="67" spans="1:13" ht="15" thickBot="1" x14ac:dyDescent="0.35">
      <c r="B67" s="16"/>
      <c r="C67" s="16"/>
      <c r="D67" s="16"/>
      <c r="E67" s="16"/>
      <c r="F67" s="16"/>
      <c r="G67" s="16"/>
      <c r="H67" s="16"/>
      <c r="I67" s="16"/>
      <c r="J67" s="16"/>
      <c r="K67" s="16"/>
      <c r="L67" s="16"/>
      <c r="M67" s="16"/>
    </row>
    <row r="68" spans="1:13" ht="14.4" customHeight="1" x14ac:dyDescent="0.3">
      <c r="B68" s="17" t="s">
        <v>237</v>
      </c>
      <c r="C68" s="17"/>
      <c r="D68" s="17"/>
      <c r="E68" s="17"/>
      <c r="F68" s="17"/>
      <c r="G68" s="17"/>
      <c r="H68" s="17"/>
      <c r="I68" s="17"/>
      <c r="J68" s="17"/>
      <c r="K68" s="17"/>
      <c r="L68" s="17"/>
      <c r="M68" s="17"/>
    </row>
    <row r="71" spans="1:13" ht="18" x14ac:dyDescent="0.3">
      <c r="B71" s="8" t="s">
        <v>239</v>
      </c>
    </row>
    <row r="73" spans="1:13" ht="15" thickBot="1" x14ac:dyDescent="0.35">
      <c r="B73" s="14" t="s">
        <v>256</v>
      </c>
      <c r="C73" s="14"/>
      <c r="D73" s="14"/>
      <c r="E73" s="14"/>
      <c r="F73" s="14"/>
      <c r="G73" s="14"/>
      <c r="H73" s="14"/>
      <c r="I73" s="14"/>
      <c r="J73" s="14"/>
      <c r="K73" s="14"/>
      <c r="L73" s="14"/>
      <c r="M73" s="14"/>
    </row>
    <row r="74" spans="1:13" ht="15.6" customHeight="1" thickBot="1" x14ac:dyDescent="0.35">
      <c r="B74" s="15"/>
      <c r="C74" s="15"/>
      <c r="D74" s="15"/>
      <c r="E74" s="15"/>
      <c r="F74" s="15" t="s">
        <v>241</v>
      </c>
      <c r="G74" s="15"/>
      <c r="H74" s="15" t="s">
        <v>242</v>
      </c>
      <c r="I74" s="15"/>
      <c r="J74" s="15" t="s">
        <v>243</v>
      </c>
      <c r="K74" s="15"/>
      <c r="L74" s="15" t="s">
        <v>244</v>
      </c>
      <c r="M74" s="15"/>
    </row>
    <row r="75" spans="1:13" ht="16.2" x14ac:dyDescent="0.3">
      <c r="B75" s="6" t="s">
        <v>205</v>
      </c>
      <c r="C75" s="6"/>
      <c r="D75" s="6" t="s">
        <v>206</v>
      </c>
      <c r="E75" s="6"/>
      <c r="F75" s="7">
        <v>-7.5090000000000003</v>
      </c>
      <c r="G75" s="6"/>
      <c r="H75" s="7">
        <v>1.3779999999999999</v>
      </c>
      <c r="I75" s="6"/>
      <c r="J75" s="7">
        <v>-5.45</v>
      </c>
      <c r="K75" s="6"/>
      <c r="L75" s="7" t="s">
        <v>541</v>
      </c>
      <c r="M75" s="6"/>
    </row>
    <row r="76" spans="1:13" ht="15" thickBot="1" x14ac:dyDescent="0.35">
      <c r="B76" s="16"/>
      <c r="C76" s="16"/>
      <c r="D76" s="16"/>
      <c r="E76" s="16"/>
      <c r="F76" s="16"/>
      <c r="G76" s="16"/>
      <c r="H76" s="16"/>
      <c r="I76" s="16"/>
      <c r="J76" s="16"/>
      <c r="K76" s="16"/>
      <c r="L76" s="16"/>
      <c r="M76" s="16"/>
    </row>
    <row r="77" spans="1:13" ht="14.4" customHeight="1" x14ac:dyDescent="0.3">
      <c r="B77" s="17" t="s">
        <v>264</v>
      </c>
      <c r="C77" s="17"/>
      <c r="D77" s="17"/>
      <c r="E77" s="17"/>
      <c r="F77" s="17"/>
      <c r="G77" s="17"/>
      <c r="H77" s="17"/>
      <c r="I77" s="17"/>
      <c r="J77" s="17"/>
      <c r="K77" s="17"/>
      <c r="L77" s="17"/>
      <c r="M77" s="17"/>
    </row>
    <row r="79" spans="1:13" s="4" customFormat="1" x14ac:dyDescent="0.3">
      <c r="A79"/>
    </row>
    <row r="81" spans="2:15" ht="23.4" x14ac:dyDescent="0.3">
      <c r="B81" s="5" t="s">
        <v>543</v>
      </c>
    </row>
    <row r="83" spans="2:15" ht="15" thickBot="1" x14ac:dyDescent="0.35">
      <c r="B83" s="14" t="s">
        <v>225</v>
      </c>
      <c r="C83" s="14"/>
      <c r="D83" s="14"/>
      <c r="E83" s="14"/>
      <c r="F83" s="14"/>
      <c r="G83" s="14"/>
      <c r="H83" s="14"/>
      <c r="I83" s="14"/>
      <c r="J83" s="14"/>
      <c r="K83" s="14"/>
      <c r="L83" s="14"/>
      <c r="M83" s="14"/>
      <c r="N83" s="14"/>
      <c r="O83" s="14"/>
    </row>
    <row r="84" spans="2:15" ht="15" thickBot="1" x14ac:dyDescent="0.35">
      <c r="B84" s="15" t="s">
        <v>226</v>
      </c>
      <c r="C84" s="15"/>
      <c r="D84" s="15" t="s">
        <v>227</v>
      </c>
      <c r="E84" s="15"/>
      <c r="F84" s="15" t="s">
        <v>228</v>
      </c>
      <c r="G84" s="15"/>
      <c r="H84" s="15" t="s">
        <v>229</v>
      </c>
      <c r="I84" s="15"/>
      <c r="J84" s="15" t="s">
        <v>230</v>
      </c>
      <c r="K84" s="15"/>
      <c r="L84" s="15" t="s">
        <v>231</v>
      </c>
      <c r="M84" s="15"/>
      <c r="N84" s="15" t="s">
        <v>232</v>
      </c>
      <c r="O84" s="15"/>
    </row>
    <row r="85" spans="2:15" ht="16.2" x14ac:dyDescent="0.3">
      <c r="B85" s="6" t="s">
        <v>233</v>
      </c>
      <c r="C85" s="6"/>
      <c r="D85" s="7">
        <v>1404.116</v>
      </c>
      <c r="E85" s="6"/>
      <c r="F85" s="7">
        <v>1</v>
      </c>
      <c r="G85" s="6"/>
      <c r="H85" s="7">
        <v>1404.116</v>
      </c>
      <c r="I85" s="6"/>
      <c r="J85" s="7">
        <v>28.422999999999998</v>
      </c>
      <c r="K85" s="6"/>
      <c r="L85" s="7" t="s">
        <v>544</v>
      </c>
      <c r="M85" s="6"/>
      <c r="N85" s="7">
        <v>0.55300000000000005</v>
      </c>
      <c r="O85" s="6"/>
    </row>
    <row r="86" spans="2:15" ht="28.8" x14ac:dyDescent="0.3">
      <c r="B86" s="6" t="s">
        <v>253</v>
      </c>
      <c r="C86" s="6"/>
      <c r="D86" s="7">
        <v>2.7770000000000001</v>
      </c>
      <c r="E86" s="6"/>
      <c r="F86" s="7">
        <v>1</v>
      </c>
      <c r="G86" s="6"/>
      <c r="H86" s="7">
        <v>2.7770000000000001</v>
      </c>
      <c r="I86" s="6"/>
      <c r="J86" s="7">
        <v>5.6000000000000001E-2</v>
      </c>
      <c r="K86" s="6"/>
      <c r="L86" s="7">
        <v>0.81499999999999995</v>
      </c>
      <c r="M86" s="6"/>
      <c r="N86" s="7">
        <v>2E-3</v>
      </c>
      <c r="O86" s="6"/>
    </row>
    <row r="87" spans="2:15" x14ac:dyDescent="0.3">
      <c r="B87" s="6" t="s">
        <v>234</v>
      </c>
      <c r="C87" s="6"/>
      <c r="D87" s="7">
        <v>1136.2159999999999</v>
      </c>
      <c r="E87" s="6"/>
      <c r="F87" s="7">
        <v>23</v>
      </c>
      <c r="G87" s="6"/>
      <c r="H87" s="7">
        <v>49.401000000000003</v>
      </c>
      <c r="I87" s="6"/>
      <c r="J87" s="7"/>
      <c r="K87" s="6"/>
      <c r="L87" s="7"/>
      <c r="M87" s="6"/>
      <c r="N87" s="7"/>
      <c r="O87" s="6"/>
    </row>
    <row r="88" spans="2:15" x14ac:dyDescent="0.3">
      <c r="B88" s="6" t="s">
        <v>235</v>
      </c>
      <c r="C88" s="6"/>
      <c r="D88" s="7">
        <v>6.569</v>
      </c>
      <c r="E88" s="6"/>
      <c r="F88" s="7">
        <v>1</v>
      </c>
      <c r="G88" s="6"/>
      <c r="H88" s="7">
        <v>6.569</v>
      </c>
      <c r="I88" s="6"/>
      <c r="J88" s="7">
        <v>9.2999999999999999E-2</v>
      </c>
      <c r="K88" s="6"/>
      <c r="L88" s="7">
        <v>0.76300000000000001</v>
      </c>
      <c r="M88" s="6"/>
      <c r="N88" s="7">
        <v>4.0000000000000001E-3</v>
      </c>
      <c r="O88" s="6"/>
    </row>
    <row r="89" spans="2:15" ht="28.8" x14ac:dyDescent="0.3">
      <c r="B89" s="6" t="s">
        <v>254</v>
      </c>
      <c r="C89" s="6"/>
      <c r="D89" s="7">
        <v>120.652</v>
      </c>
      <c r="E89" s="6"/>
      <c r="F89" s="7">
        <v>1</v>
      </c>
      <c r="G89" s="6"/>
      <c r="H89" s="7">
        <v>120.652</v>
      </c>
      <c r="I89" s="6"/>
      <c r="J89" s="7">
        <v>1.7150000000000001</v>
      </c>
      <c r="K89" s="6"/>
      <c r="L89" s="7">
        <v>0.20300000000000001</v>
      </c>
      <c r="M89" s="6"/>
      <c r="N89" s="7">
        <v>6.9000000000000006E-2</v>
      </c>
      <c r="O89" s="6"/>
    </row>
    <row r="90" spans="2:15" x14ac:dyDescent="0.3">
      <c r="B90" s="6" t="s">
        <v>234</v>
      </c>
      <c r="C90" s="6"/>
      <c r="D90" s="7">
        <v>1618.376</v>
      </c>
      <c r="E90" s="6"/>
      <c r="F90" s="7">
        <v>23</v>
      </c>
      <c r="G90" s="6"/>
      <c r="H90" s="7">
        <v>70.364000000000004</v>
      </c>
      <c r="I90" s="6"/>
      <c r="J90" s="7"/>
      <c r="K90" s="6"/>
      <c r="L90" s="7"/>
      <c r="M90" s="6"/>
      <c r="N90" s="7"/>
      <c r="O90" s="6"/>
    </row>
    <row r="91" spans="2:15" x14ac:dyDescent="0.3">
      <c r="B91" s="6" t="s">
        <v>236</v>
      </c>
      <c r="C91" s="6"/>
      <c r="D91" s="7">
        <v>40.548000000000002</v>
      </c>
      <c r="E91" s="6"/>
      <c r="F91" s="7">
        <v>1</v>
      </c>
      <c r="G91" s="6"/>
      <c r="H91" s="7">
        <v>40.548000000000002</v>
      </c>
      <c r="I91" s="6"/>
      <c r="J91" s="7">
        <v>0.94399999999999995</v>
      </c>
      <c r="K91" s="6"/>
      <c r="L91" s="7">
        <v>0.34100000000000003</v>
      </c>
      <c r="M91" s="6"/>
      <c r="N91" s="7">
        <v>3.9E-2</v>
      </c>
      <c r="O91" s="6"/>
    </row>
    <row r="92" spans="2:15" ht="28.8" x14ac:dyDescent="0.3">
      <c r="B92" s="6" t="s">
        <v>255</v>
      </c>
      <c r="C92" s="6"/>
      <c r="D92" s="7">
        <v>15.016</v>
      </c>
      <c r="E92" s="6"/>
      <c r="F92" s="7">
        <v>1</v>
      </c>
      <c r="G92" s="6"/>
      <c r="H92" s="7">
        <v>15.016</v>
      </c>
      <c r="I92" s="6"/>
      <c r="J92" s="7">
        <v>0.35</v>
      </c>
      <c r="K92" s="6"/>
      <c r="L92" s="7">
        <v>0.56000000000000005</v>
      </c>
      <c r="M92" s="6"/>
      <c r="N92" s="7">
        <v>1.4999999999999999E-2</v>
      </c>
      <c r="O92" s="6"/>
    </row>
    <row r="93" spans="2:15" x14ac:dyDescent="0.3">
      <c r="B93" s="6" t="s">
        <v>234</v>
      </c>
      <c r="C93" s="6"/>
      <c r="D93" s="7">
        <v>987.95100000000002</v>
      </c>
      <c r="E93" s="6"/>
      <c r="F93" s="7">
        <v>23</v>
      </c>
      <c r="G93" s="6"/>
      <c r="H93" s="7">
        <v>42.954000000000001</v>
      </c>
      <c r="I93" s="6"/>
      <c r="J93" s="7"/>
      <c r="K93" s="6"/>
      <c r="L93" s="7"/>
      <c r="M93" s="6"/>
      <c r="N93" s="7"/>
      <c r="O93" s="6"/>
    </row>
    <row r="94" spans="2:15" ht="15" thickBot="1" x14ac:dyDescent="0.35">
      <c r="B94" s="16"/>
      <c r="C94" s="16"/>
      <c r="D94" s="16"/>
      <c r="E94" s="16"/>
      <c r="F94" s="16"/>
      <c r="G94" s="16"/>
      <c r="H94" s="16"/>
      <c r="I94" s="16"/>
      <c r="J94" s="16"/>
      <c r="K94" s="16"/>
      <c r="L94" s="16"/>
      <c r="M94" s="16"/>
      <c r="N94" s="16"/>
      <c r="O94" s="16"/>
    </row>
    <row r="95" spans="2:15" ht="14.4" customHeight="1" x14ac:dyDescent="0.3">
      <c r="B95" s="17" t="s">
        <v>237</v>
      </c>
      <c r="C95" s="17"/>
      <c r="D95" s="17"/>
      <c r="E95" s="17"/>
      <c r="F95" s="17"/>
      <c r="G95" s="17"/>
      <c r="H95" s="17"/>
      <c r="I95" s="17"/>
      <c r="J95" s="17"/>
      <c r="K95" s="17"/>
      <c r="L95" s="17"/>
      <c r="M95" s="17"/>
      <c r="N95" s="17"/>
      <c r="O95" s="17"/>
    </row>
    <row r="97" spans="2:15" ht="15" thickBot="1" x14ac:dyDescent="0.35">
      <c r="B97" s="14" t="s">
        <v>238</v>
      </c>
      <c r="C97" s="14"/>
      <c r="D97" s="14"/>
      <c r="E97" s="14"/>
      <c r="F97" s="14"/>
      <c r="G97" s="14"/>
      <c r="H97" s="14"/>
      <c r="I97" s="14"/>
      <c r="J97" s="14"/>
      <c r="K97" s="14"/>
      <c r="L97" s="14"/>
      <c r="M97" s="14"/>
      <c r="N97" s="14"/>
      <c r="O97" s="14"/>
    </row>
    <row r="98" spans="2:15" ht="15" thickBot="1" x14ac:dyDescent="0.35">
      <c r="B98" s="15" t="s">
        <v>226</v>
      </c>
      <c r="C98" s="15"/>
      <c r="D98" s="15" t="s">
        <v>227</v>
      </c>
      <c r="E98" s="15"/>
      <c r="F98" s="15" t="s">
        <v>228</v>
      </c>
      <c r="G98" s="15"/>
      <c r="H98" s="15" t="s">
        <v>229</v>
      </c>
      <c r="I98" s="15"/>
      <c r="J98" s="15" t="s">
        <v>230</v>
      </c>
      <c r="K98" s="15"/>
      <c r="L98" s="15" t="s">
        <v>231</v>
      </c>
      <c r="M98" s="15"/>
      <c r="N98" s="15" t="s">
        <v>232</v>
      </c>
      <c r="O98" s="15"/>
    </row>
    <row r="99" spans="2:15" x14ac:dyDescent="0.3">
      <c r="B99" s="6" t="s">
        <v>1</v>
      </c>
      <c r="C99" s="6"/>
      <c r="D99" s="7">
        <v>230.43199999999999</v>
      </c>
      <c r="E99" s="6"/>
      <c r="F99" s="7">
        <v>1</v>
      </c>
      <c r="G99" s="6"/>
      <c r="H99" s="7">
        <v>230.43199999999999</v>
      </c>
      <c r="I99" s="6"/>
      <c r="J99" s="7">
        <v>1.0640000000000001</v>
      </c>
      <c r="K99" s="6"/>
      <c r="L99" s="7">
        <v>0.313</v>
      </c>
      <c r="M99" s="6"/>
      <c r="N99" s="7">
        <v>4.3999999999999997E-2</v>
      </c>
      <c r="O99" s="6"/>
    </row>
    <row r="100" spans="2:15" x14ac:dyDescent="0.3">
      <c r="B100" s="6" t="s">
        <v>234</v>
      </c>
      <c r="C100" s="6"/>
      <c r="D100" s="7">
        <v>4981.5050000000001</v>
      </c>
      <c r="E100" s="6"/>
      <c r="F100" s="7">
        <v>23</v>
      </c>
      <c r="G100" s="6"/>
      <c r="H100" s="7">
        <v>216.58699999999999</v>
      </c>
      <c r="I100" s="6"/>
      <c r="J100" s="7"/>
      <c r="K100" s="6"/>
      <c r="L100" s="7"/>
      <c r="M100" s="6"/>
      <c r="N100" s="7"/>
      <c r="O100" s="6"/>
    </row>
    <row r="101" spans="2:15" ht="15" thickBot="1" x14ac:dyDescent="0.35">
      <c r="B101" s="16"/>
      <c r="C101" s="16"/>
      <c r="D101" s="16"/>
      <c r="E101" s="16"/>
      <c r="F101" s="16"/>
      <c r="G101" s="16"/>
      <c r="H101" s="16"/>
      <c r="I101" s="16"/>
      <c r="J101" s="16"/>
      <c r="K101" s="16"/>
      <c r="L101" s="16"/>
      <c r="M101" s="16"/>
      <c r="N101" s="16"/>
      <c r="O101" s="16"/>
    </row>
    <row r="102" spans="2:15" ht="14.4" customHeight="1" x14ac:dyDescent="0.3">
      <c r="B102" s="17" t="s">
        <v>237</v>
      </c>
      <c r="C102" s="17"/>
      <c r="D102" s="17"/>
      <c r="E102" s="17"/>
      <c r="F102" s="17"/>
      <c r="G102" s="17"/>
      <c r="H102" s="17"/>
      <c r="I102" s="17"/>
      <c r="J102" s="17"/>
      <c r="K102" s="17"/>
      <c r="L102" s="17"/>
      <c r="M102" s="17"/>
      <c r="N102" s="17"/>
      <c r="O102" s="17"/>
    </row>
    <row r="105" spans="2:15" ht="18" x14ac:dyDescent="0.3">
      <c r="B105" s="8" t="s">
        <v>239</v>
      </c>
    </row>
    <row r="107" spans="2:15" ht="15" thickBot="1" x14ac:dyDescent="0.35">
      <c r="B107" s="14" t="s">
        <v>256</v>
      </c>
      <c r="C107" s="14"/>
      <c r="D107" s="14"/>
      <c r="E107" s="14"/>
      <c r="F107" s="14"/>
      <c r="G107" s="14"/>
      <c r="H107" s="14"/>
      <c r="I107" s="14"/>
      <c r="J107" s="14"/>
      <c r="K107" s="14"/>
      <c r="L107" s="14"/>
      <c r="M107" s="14"/>
    </row>
    <row r="108" spans="2:15" ht="15.6" customHeight="1" thickBot="1" x14ac:dyDescent="0.35">
      <c r="B108" s="15"/>
      <c r="C108" s="15"/>
      <c r="D108" s="15"/>
      <c r="E108" s="15"/>
      <c r="F108" s="15" t="s">
        <v>241</v>
      </c>
      <c r="G108" s="15"/>
      <c r="H108" s="15" t="s">
        <v>242</v>
      </c>
      <c r="I108" s="15"/>
      <c r="J108" s="15" t="s">
        <v>243</v>
      </c>
      <c r="K108" s="15"/>
      <c r="L108" s="15" t="s">
        <v>244</v>
      </c>
      <c r="M108" s="15"/>
    </row>
    <row r="109" spans="2:15" ht="16.2" x14ac:dyDescent="0.3">
      <c r="B109" s="6" t="s">
        <v>205</v>
      </c>
      <c r="C109" s="6"/>
      <c r="D109" s="6" t="s">
        <v>206</v>
      </c>
      <c r="E109" s="6"/>
      <c r="F109" s="7">
        <v>-7.5490000000000004</v>
      </c>
      <c r="G109" s="6"/>
      <c r="H109" s="7">
        <v>1.4159999999999999</v>
      </c>
      <c r="I109" s="6"/>
      <c r="J109" s="7">
        <v>-5.3310000000000004</v>
      </c>
      <c r="K109" s="6"/>
      <c r="L109" s="7" t="s">
        <v>544</v>
      </c>
      <c r="M109" s="6"/>
    </row>
    <row r="110" spans="2:15" ht="15" thickBot="1" x14ac:dyDescent="0.35">
      <c r="B110" s="16"/>
      <c r="C110" s="16"/>
      <c r="D110" s="16"/>
      <c r="E110" s="16"/>
      <c r="F110" s="16"/>
      <c r="G110" s="16"/>
      <c r="H110" s="16"/>
      <c r="I110" s="16"/>
      <c r="J110" s="16"/>
      <c r="K110" s="16"/>
      <c r="L110" s="16"/>
      <c r="M110" s="16"/>
    </row>
    <row r="111" spans="2:15" ht="14.4" customHeight="1" x14ac:dyDescent="0.3">
      <c r="B111" s="17" t="s">
        <v>257</v>
      </c>
      <c r="C111" s="17"/>
      <c r="D111" s="17"/>
      <c r="E111" s="17"/>
      <c r="F111" s="17"/>
      <c r="G111" s="17"/>
      <c r="H111" s="17"/>
      <c r="I111" s="17"/>
      <c r="J111" s="17"/>
      <c r="K111" s="17"/>
      <c r="L111" s="17"/>
      <c r="M111" s="17"/>
    </row>
  </sheetData>
  <mergeCells count="57">
    <mergeCell ref="B110:M110"/>
    <mergeCell ref="B111:M111"/>
    <mergeCell ref="B101:O101"/>
    <mergeCell ref="B102:O102"/>
    <mergeCell ref="B107:M107"/>
    <mergeCell ref="B108:C108"/>
    <mergeCell ref="D108:E108"/>
    <mergeCell ref="F108:G108"/>
    <mergeCell ref="H108:I108"/>
    <mergeCell ref="J108:K108"/>
    <mergeCell ref="L108:M108"/>
    <mergeCell ref="B94:O94"/>
    <mergeCell ref="B95:O95"/>
    <mergeCell ref="B97:O97"/>
    <mergeCell ref="B98:C98"/>
    <mergeCell ref="D98:E98"/>
    <mergeCell ref="F98:G98"/>
    <mergeCell ref="H98:I98"/>
    <mergeCell ref="J98:K98"/>
    <mergeCell ref="L98:M98"/>
    <mergeCell ref="N98:O98"/>
    <mergeCell ref="B76:M76"/>
    <mergeCell ref="B77:M77"/>
    <mergeCell ref="B83:O83"/>
    <mergeCell ref="B84:C84"/>
    <mergeCell ref="D84:E84"/>
    <mergeCell ref="F84:G84"/>
    <mergeCell ref="H84:I84"/>
    <mergeCell ref="J84:K84"/>
    <mergeCell ref="L84:M84"/>
    <mergeCell ref="N84:O84"/>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F71DF1C6-8285-498E-AE6C-4EA744AD035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F38"/>
  <sheetViews>
    <sheetView workbookViewId="0">
      <pane xSplit="2" ySplit="1" topLeftCell="C2" activePane="bottomRight" state="frozen"/>
      <selection pane="topRight" activeCell="B1" sqref="B1"/>
      <selection pane="bottomLeft" activeCell="A2" sqref="A2"/>
      <selection pane="bottomRight" activeCell="A4" sqref="A4"/>
    </sheetView>
  </sheetViews>
  <sheetFormatPr defaultColWidth="8.88671875" defaultRowHeight="14.4" x14ac:dyDescent="0.3"/>
  <cols>
    <col min="1" max="1" width="19" bestFit="1" customWidth="1"/>
    <col min="2" max="2" width="23.6640625" bestFit="1" customWidth="1"/>
    <col min="3" max="3" width="20.109375" customWidth="1"/>
    <col min="14" max="14" width="8.88671875" style="1"/>
    <col min="19" max="19" width="8.88671875" style="1"/>
    <col min="24" max="24" width="8.88671875" style="1"/>
    <col min="29" max="29" width="8.88671875" style="1"/>
    <col min="34" max="34" width="8.88671875" style="1"/>
    <col min="39" max="39" width="8.88671875" style="1"/>
    <col min="44" max="44" width="8.88671875" style="1"/>
    <col min="49" max="49" width="8.88671875" style="1"/>
    <col min="54" max="54" width="8.88671875" style="1"/>
    <col min="59" max="59" width="8.88671875" style="1"/>
    <col min="64" max="64" width="8.88671875" style="1"/>
    <col min="71" max="71" width="8.88671875" style="1"/>
    <col min="78" max="78" width="8.88671875" style="1"/>
    <col min="85" max="85" width="8.88671875" style="1"/>
    <col min="92" max="92" width="8.88671875" style="2"/>
    <col min="93" max="93" width="8.88671875" style="1"/>
    <col min="99" max="99" width="8.88671875" style="1"/>
    <col min="105" max="105" width="8.88671875" style="1"/>
    <col min="111" max="111" width="8.88671875" style="1"/>
    <col min="117" max="117" width="8.88671875" style="1"/>
    <col min="123" max="123" width="8.88671875" style="1"/>
    <col min="129" max="129" width="8.88671875" style="1"/>
    <col min="135" max="135" width="8.88671875" style="1"/>
    <col min="141" max="141" width="8.88671875" style="3"/>
    <col min="147" max="147" width="8.88671875" style="1"/>
    <col min="153" max="153" width="8.88671875" style="1"/>
    <col min="159" max="159" width="8.88671875" style="1"/>
    <col min="165" max="165" width="8.88671875" style="1"/>
    <col min="171" max="171" width="8.88671875" style="1"/>
    <col min="177" max="177" width="8.88671875" style="1"/>
    <col min="183" max="183" width="8.88671875" style="1"/>
    <col min="188" max="188" width="25.109375" bestFit="1" customWidth="1"/>
  </cols>
  <sheetData>
    <row r="1" spans="1:188" x14ac:dyDescent="0.3">
      <c r="A1" t="s">
        <v>592</v>
      </c>
      <c r="B1" t="s">
        <v>0</v>
      </c>
      <c r="C1" t="s">
        <v>1</v>
      </c>
      <c r="D1" t="s">
        <v>83</v>
      </c>
      <c r="E1" t="s">
        <v>84</v>
      </c>
      <c r="F1" t="s">
        <v>111</v>
      </c>
      <c r="G1" t="s">
        <v>85</v>
      </c>
      <c r="H1" t="s">
        <v>86</v>
      </c>
      <c r="I1" t="s">
        <v>87</v>
      </c>
      <c r="J1" t="s">
        <v>88</v>
      </c>
      <c r="K1" t="s">
        <v>112</v>
      </c>
      <c r="L1" t="s">
        <v>652</v>
      </c>
      <c r="M1" t="s">
        <v>89</v>
      </c>
      <c r="N1" s="1" t="s">
        <v>90</v>
      </c>
      <c r="O1" t="s">
        <v>2</v>
      </c>
      <c r="P1" t="s">
        <v>3</v>
      </c>
      <c r="Q1" t="s">
        <v>4</v>
      </c>
      <c r="R1" t="s">
        <v>5</v>
      </c>
      <c r="S1" s="1" t="s">
        <v>92</v>
      </c>
      <c r="T1" t="s">
        <v>6</v>
      </c>
      <c r="U1" t="s">
        <v>7</v>
      </c>
      <c r="V1" t="s">
        <v>8</v>
      </c>
      <c r="W1" t="s">
        <v>9</v>
      </c>
      <c r="X1" s="1" t="s">
        <v>91</v>
      </c>
      <c r="Y1" t="s">
        <v>10</v>
      </c>
      <c r="Z1" t="s">
        <v>11</v>
      </c>
      <c r="AA1" t="s">
        <v>12</v>
      </c>
      <c r="AB1" t="s">
        <v>13</v>
      </c>
      <c r="AC1" s="1" t="s">
        <v>93</v>
      </c>
      <c r="AD1" t="s">
        <v>14</v>
      </c>
      <c r="AE1" t="s">
        <v>15</v>
      </c>
      <c r="AF1" t="s">
        <v>16</v>
      </c>
      <c r="AG1" t="s">
        <v>17</v>
      </c>
      <c r="AH1" s="1" t="s">
        <v>95</v>
      </c>
      <c r="AI1" t="s">
        <v>96</v>
      </c>
      <c r="AJ1" t="s">
        <v>97</v>
      </c>
      <c r="AK1" t="s">
        <v>98</v>
      </c>
      <c r="AL1" t="s">
        <v>99</v>
      </c>
      <c r="AM1" s="1" t="s">
        <v>94</v>
      </c>
      <c r="AN1" t="s">
        <v>18</v>
      </c>
      <c r="AO1" t="s">
        <v>19</v>
      </c>
      <c r="AP1" t="s">
        <v>20</v>
      </c>
      <c r="AQ1" t="s">
        <v>21</v>
      </c>
      <c r="AR1" s="1" t="s">
        <v>92</v>
      </c>
      <c r="AS1" t="s">
        <v>22</v>
      </c>
      <c r="AT1" t="s">
        <v>23</v>
      </c>
      <c r="AU1" t="s">
        <v>24</v>
      </c>
      <c r="AV1" t="s">
        <v>25</v>
      </c>
      <c r="AW1" s="1" t="s">
        <v>91</v>
      </c>
      <c r="AX1" t="s">
        <v>26</v>
      </c>
      <c r="AY1" t="s">
        <v>27</v>
      </c>
      <c r="AZ1" t="s">
        <v>28</v>
      </c>
      <c r="BA1" t="s">
        <v>29</v>
      </c>
      <c r="BB1" s="1" t="s">
        <v>93</v>
      </c>
      <c r="BC1" t="s">
        <v>30</v>
      </c>
      <c r="BD1" t="s">
        <v>31</v>
      </c>
      <c r="BE1" t="s">
        <v>32</v>
      </c>
      <c r="BF1" t="s">
        <v>33</v>
      </c>
      <c r="BG1" s="1" t="s">
        <v>95</v>
      </c>
      <c r="BH1" t="s">
        <v>100</v>
      </c>
      <c r="BI1" t="s">
        <v>101</v>
      </c>
      <c r="BJ1" t="s">
        <v>102</v>
      </c>
      <c r="BK1" t="s">
        <v>103</v>
      </c>
      <c r="BL1" s="1" t="s">
        <v>104</v>
      </c>
      <c r="BM1" t="s">
        <v>59</v>
      </c>
      <c r="BN1" t="s">
        <v>60</v>
      </c>
      <c r="BO1" t="s">
        <v>61</v>
      </c>
      <c r="BP1" t="s">
        <v>62</v>
      </c>
      <c r="BQ1" t="s">
        <v>63</v>
      </c>
      <c r="BR1" t="s">
        <v>64</v>
      </c>
      <c r="BS1" s="1" t="s">
        <v>105</v>
      </c>
      <c r="BT1" t="s">
        <v>65</v>
      </c>
      <c r="BU1" t="s">
        <v>66</v>
      </c>
      <c r="BV1" t="s">
        <v>67</v>
      </c>
      <c r="BW1" t="s">
        <v>68</v>
      </c>
      <c r="BX1" t="s">
        <v>69</v>
      </c>
      <c r="BY1" t="s">
        <v>70</v>
      </c>
      <c r="BZ1" s="1" t="s">
        <v>106</v>
      </c>
      <c r="CA1" t="s">
        <v>71</v>
      </c>
      <c r="CB1" t="s">
        <v>72</v>
      </c>
      <c r="CC1" t="s">
        <v>73</v>
      </c>
      <c r="CD1" t="s">
        <v>74</v>
      </c>
      <c r="CE1" t="s">
        <v>75</v>
      </c>
      <c r="CF1" t="s">
        <v>76</v>
      </c>
      <c r="CG1" s="1" t="s">
        <v>107</v>
      </c>
      <c r="CH1" t="s">
        <v>77</v>
      </c>
      <c r="CI1" t="s">
        <v>78</v>
      </c>
      <c r="CJ1" t="s">
        <v>79</v>
      </c>
      <c r="CK1" t="s">
        <v>80</v>
      </c>
      <c r="CL1" t="s">
        <v>81</v>
      </c>
      <c r="CM1" t="s">
        <v>82</v>
      </c>
      <c r="CN1" s="2" t="s">
        <v>113</v>
      </c>
      <c r="CO1" s="1" t="s">
        <v>155</v>
      </c>
      <c r="CP1" t="s">
        <v>115</v>
      </c>
      <c r="CQ1" t="s">
        <v>116</v>
      </c>
      <c r="CR1" t="s">
        <v>117</v>
      </c>
      <c r="CS1" t="s">
        <v>118</v>
      </c>
      <c r="CT1" t="s">
        <v>119</v>
      </c>
      <c r="CU1" s="1" t="s">
        <v>108</v>
      </c>
      <c r="CV1" t="s">
        <v>120</v>
      </c>
      <c r="CW1" t="s">
        <v>121</v>
      </c>
      <c r="CX1" t="s">
        <v>122</v>
      </c>
      <c r="CY1" t="s">
        <v>123</v>
      </c>
      <c r="CZ1" t="s">
        <v>124</v>
      </c>
      <c r="DA1" s="1" t="s">
        <v>155</v>
      </c>
      <c r="DB1" t="s">
        <v>125</v>
      </c>
      <c r="DC1" t="s">
        <v>126</v>
      </c>
      <c r="DD1" t="s">
        <v>127</v>
      </c>
      <c r="DE1" t="s">
        <v>128</v>
      </c>
      <c r="DF1" t="s">
        <v>129</v>
      </c>
      <c r="DG1" s="1" t="s">
        <v>108</v>
      </c>
      <c r="DH1" t="s">
        <v>130</v>
      </c>
      <c r="DI1" t="s">
        <v>131</v>
      </c>
      <c r="DJ1" t="s">
        <v>132</v>
      </c>
      <c r="DK1" t="s">
        <v>133</v>
      </c>
      <c r="DL1" t="s">
        <v>134</v>
      </c>
      <c r="DM1" s="1" t="s">
        <v>109</v>
      </c>
      <c r="DN1" t="s">
        <v>135</v>
      </c>
      <c r="DO1" t="s">
        <v>136</v>
      </c>
      <c r="DP1" t="s">
        <v>137</v>
      </c>
      <c r="DQ1" t="s">
        <v>138</v>
      </c>
      <c r="DR1" t="s">
        <v>139</v>
      </c>
      <c r="DS1" s="1" t="s">
        <v>110</v>
      </c>
      <c r="DT1" t="s">
        <v>140</v>
      </c>
      <c r="DU1" t="s">
        <v>141</v>
      </c>
      <c r="DV1" t="s">
        <v>142</v>
      </c>
      <c r="DW1" t="s">
        <v>143</v>
      </c>
      <c r="DX1" t="s">
        <v>144</v>
      </c>
      <c r="DY1" s="1" t="s">
        <v>109</v>
      </c>
      <c r="DZ1" t="s">
        <v>145</v>
      </c>
      <c r="EA1" t="s">
        <v>146</v>
      </c>
      <c r="EB1" t="s">
        <v>147</v>
      </c>
      <c r="EC1" t="s">
        <v>148</v>
      </c>
      <c r="ED1" t="s">
        <v>149</v>
      </c>
      <c r="EE1" s="1" t="s">
        <v>110</v>
      </c>
      <c r="EF1" t="s">
        <v>150</v>
      </c>
      <c r="EG1" t="s">
        <v>151</v>
      </c>
      <c r="EH1" t="s">
        <v>152</v>
      </c>
      <c r="EI1" t="s">
        <v>153</v>
      </c>
      <c r="EJ1" t="s">
        <v>154</v>
      </c>
      <c r="EK1" s="3" t="s">
        <v>114</v>
      </c>
      <c r="EL1" t="s">
        <v>156</v>
      </c>
      <c r="EM1" t="s">
        <v>157</v>
      </c>
      <c r="EN1" t="s">
        <v>158</v>
      </c>
      <c r="EO1" t="s">
        <v>159</v>
      </c>
      <c r="EP1" t="s">
        <v>160</v>
      </c>
      <c r="EQ1" s="1" t="s">
        <v>108</v>
      </c>
      <c r="ER1" t="s">
        <v>161</v>
      </c>
      <c r="ES1" t="s">
        <v>162</v>
      </c>
      <c r="ET1" t="s">
        <v>163</v>
      </c>
      <c r="EU1" t="s">
        <v>164</v>
      </c>
      <c r="EV1" t="s">
        <v>165</v>
      </c>
      <c r="EW1" s="1" t="s">
        <v>155</v>
      </c>
      <c r="EX1" t="s">
        <v>166</v>
      </c>
      <c r="EY1" t="s">
        <v>167</v>
      </c>
      <c r="EZ1" t="s">
        <v>168</v>
      </c>
      <c r="FA1" t="s">
        <v>169</v>
      </c>
      <c r="FB1" t="s">
        <v>170</v>
      </c>
      <c r="FC1" s="1" t="s">
        <v>108</v>
      </c>
      <c r="FD1" t="s">
        <v>171</v>
      </c>
      <c r="FE1" t="s">
        <v>172</v>
      </c>
      <c r="FF1" t="s">
        <v>173</v>
      </c>
      <c r="FG1" t="s">
        <v>174</v>
      </c>
      <c r="FH1" t="s">
        <v>175</v>
      </c>
      <c r="FI1" s="1" t="s">
        <v>109</v>
      </c>
      <c r="FJ1" t="s">
        <v>176</v>
      </c>
      <c r="FK1" t="s">
        <v>177</v>
      </c>
      <c r="FL1" t="s">
        <v>178</v>
      </c>
      <c r="FM1" t="s">
        <v>179</v>
      </c>
      <c r="FN1" t="s">
        <v>180</v>
      </c>
      <c r="FO1" s="1" t="s">
        <v>110</v>
      </c>
      <c r="FP1" t="s">
        <v>181</v>
      </c>
      <c r="FQ1" t="s">
        <v>182</v>
      </c>
      <c r="FR1" t="s">
        <v>183</v>
      </c>
      <c r="FS1" t="s">
        <v>184</v>
      </c>
      <c r="FT1" t="s">
        <v>185</v>
      </c>
      <c r="FU1" s="1" t="s">
        <v>109</v>
      </c>
      <c r="FV1" t="s">
        <v>186</v>
      </c>
      <c r="FW1" t="s">
        <v>187</v>
      </c>
      <c r="FX1" t="s">
        <v>188</v>
      </c>
      <c r="FY1" t="s">
        <v>189</v>
      </c>
      <c r="FZ1" t="s">
        <v>190</v>
      </c>
      <c r="GA1" s="1" t="s">
        <v>110</v>
      </c>
      <c r="GB1" t="s">
        <v>191</v>
      </c>
      <c r="GC1" t="s">
        <v>192</v>
      </c>
      <c r="GD1" t="s">
        <v>193</v>
      </c>
      <c r="GE1" t="s">
        <v>194</v>
      </c>
      <c r="GF1" t="s">
        <v>195</v>
      </c>
    </row>
    <row r="2" spans="1:188" x14ac:dyDescent="0.3">
      <c r="B2" t="s">
        <v>34</v>
      </c>
      <c r="C2">
        <v>1</v>
      </c>
      <c r="D2">
        <v>26</v>
      </c>
      <c r="E2">
        <v>177.8</v>
      </c>
      <c r="F2">
        <v>99.999999999999986</v>
      </c>
      <c r="G2">
        <v>24</v>
      </c>
      <c r="H2">
        <v>9</v>
      </c>
      <c r="I2">
        <v>10</v>
      </c>
      <c r="J2">
        <v>290</v>
      </c>
      <c r="K2">
        <v>234</v>
      </c>
      <c r="L2">
        <v>315</v>
      </c>
      <c r="M2">
        <f>L2/2.2</f>
        <v>143.18181818181816</v>
      </c>
      <c r="O2">
        <v>80.161290320000006</v>
      </c>
      <c r="P2">
        <v>77.709677420000006</v>
      </c>
      <c r="Q2">
        <v>81.387096769999999</v>
      </c>
      <c r="R2">
        <v>73.870967739999998</v>
      </c>
      <c r="T2">
        <v>49</v>
      </c>
      <c r="U2">
        <v>45</v>
      </c>
      <c r="V2">
        <v>0</v>
      </c>
      <c r="W2">
        <v>0</v>
      </c>
      <c r="Y2">
        <v>89</v>
      </c>
      <c r="Z2">
        <v>86</v>
      </c>
      <c r="AA2">
        <v>91</v>
      </c>
      <c r="AB2">
        <v>89</v>
      </c>
      <c r="AD2">
        <v>-0.16785714299999999</v>
      </c>
      <c r="AE2">
        <v>-0.21249999999999999</v>
      </c>
      <c r="AF2">
        <v>-0.45535714300000002</v>
      </c>
      <c r="AG2">
        <v>-1.508928571</v>
      </c>
      <c r="AI2">
        <v>2.6142857140000002</v>
      </c>
      <c r="AJ2">
        <v>2.871428571</v>
      </c>
      <c r="AK2">
        <v>4.8285714290000001</v>
      </c>
      <c r="AL2">
        <v>3.1714285709999999</v>
      </c>
      <c r="AN2">
        <v>73.290322579999994</v>
      </c>
      <c r="AO2">
        <v>87.935483869999999</v>
      </c>
      <c r="AP2">
        <v>73.548387099999999</v>
      </c>
      <c r="AQ2">
        <v>86.483870969999998</v>
      </c>
      <c r="AS2">
        <v>0</v>
      </c>
      <c r="AT2">
        <v>0</v>
      </c>
      <c r="AU2">
        <v>10</v>
      </c>
      <c r="AV2">
        <v>0</v>
      </c>
      <c r="AX2">
        <v>84</v>
      </c>
      <c r="AY2">
        <v>88</v>
      </c>
      <c r="AZ2">
        <v>83</v>
      </c>
      <c r="BA2">
        <v>86</v>
      </c>
      <c r="BC2">
        <v>-0.4</v>
      </c>
      <c r="BD2">
        <v>-0.98750000000000004</v>
      </c>
      <c r="BE2">
        <v>-0.33750000000000002</v>
      </c>
      <c r="BF2">
        <v>-1.003571429</v>
      </c>
      <c r="BH2">
        <v>3.4714285710000001</v>
      </c>
      <c r="BI2">
        <v>4</v>
      </c>
      <c r="BJ2">
        <v>4.128571429</v>
      </c>
      <c r="BK2">
        <v>4.8428571429999998</v>
      </c>
      <c r="BM2">
        <v>17.473199999999999</v>
      </c>
      <c r="BN2">
        <v>27.197700000000001</v>
      </c>
      <c r="BO2">
        <v>20.9361</v>
      </c>
      <c r="BP2">
        <v>17.389195220000001</v>
      </c>
      <c r="BQ2">
        <v>27.240856059999999</v>
      </c>
      <c r="BR2">
        <v>20.27273963</v>
      </c>
      <c r="BT2">
        <v>67.333333330000002</v>
      </c>
      <c r="BU2">
        <v>100</v>
      </c>
      <c r="BV2">
        <v>95</v>
      </c>
      <c r="BW2">
        <v>72.333333330000002</v>
      </c>
      <c r="BX2">
        <v>111</v>
      </c>
      <c r="BY2">
        <v>102</v>
      </c>
      <c r="CA2">
        <v>118.66666666666667</v>
      </c>
      <c r="CB2">
        <v>121</v>
      </c>
      <c r="CC2">
        <v>114</v>
      </c>
      <c r="CD2">
        <v>116.33333333333333</v>
      </c>
      <c r="CE2">
        <v>116</v>
      </c>
      <c r="CF2">
        <v>114.66666666666667</v>
      </c>
      <c r="CH2">
        <v>67.666666666666671</v>
      </c>
      <c r="CI2">
        <v>64</v>
      </c>
      <c r="CJ2">
        <v>59.666666666666664</v>
      </c>
      <c r="CK2">
        <v>65.666666666666671</v>
      </c>
      <c r="CL2">
        <v>55</v>
      </c>
      <c r="CM2">
        <v>61</v>
      </c>
      <c r="CP2">
        <v>46.333333333333336</v>
      </c>
      <c r="CQ2">
        <v>14.333333333333334</v>
      </c>
      <c r="CR2">
        <v>21.666666666666668</v>
      </c>
      <c r="CS2">
        <v>17.166666666666668</v>
      </c>
      <c r="CT2">
        <v>8.3333333333333339</v>
      </c>
      <c r="CV2">
        <v>47.87096774193548</v>
      </c>
      <c r="CW2">
        <v>13.13953488372093</v>
      </c>
      <c r="CX2">
        <v>39.210526315789473</v>
      </c>
      <c r="CY2">
        <v>35.666666666666664</v>
      </c>
      <c r="CZ2">
        <v>27.545454545454547</v>
      </c>
      <c r="DB2">
        <v>75.166666666666671</v>
      </c>
      <c r="DC2">
        <v>50.166666666666664</v>
      </c>
      <c r="DD2">
        <v>50.666666666666664</v>
      </c>
      <c r="DE2">
        <v>48.5</v>
      </c>
      <c r="DF2">
        <v>44.833333333333336</v>
      </c>
      <c r="DH2">
        <v>70</v>
      </c>
      <c r="DI2">
        <v>41.209302325581397</v>
      </c>
      <c r="DJ2">
        <v>46.222222222222221</v>
      </c>
      <c r="DK2">
        <v>44.111111111111114</v>
      </c>
      <c r="DL2">
        <v>40.904761904761905</v>
      </c>
      <c r="DN2">
        <v>12.68</v>
      </c>
      <c r="DO2">
        <v>12.768333333333331</v>
      </c>
      <c r="DP2">
        <v>12.663333333333334</v>
      </c>
      <c r="DQ2">
        <v>12.693333333333333</v>
      </c>
      <c r="DR2">
        <v>12.63</v>
      </c>
      <c r="DT2">
        <v>12.64</v>
      </c>
      <c r="DU2">
        <v>12.760930232558129</v>
      </c>
      <c r="DV2">
        <v>12.635555555555552</v>
      </c>
      <c r="DW2">
        <v>12.658888888888889</v>
      </c>
      <c r="DX2">
        <v>12.616190476190477</v>
      </c>
      <c r="DZ2">
        <v>12.816666666666665</v>
      </c>
      <c r="EA2">
        <v>12.825000000000001</v>
      </c>
      <c r="EB2">
        <v>12.853333333333332</v>
      </c>
      <c r="EC2">
        <v>12.808333333333332</v>
      </c>
      <c r="ED2">
        <v>12.748333333333335</v>
      </c>
      <c r="EF2">
        <v>12.758387096774191</v>
      </c>
      <c r="EG2">
        <v>12.897441860465122</v>
      </c>
      <c r="EH2">
        <v>12.856842105263157</v>
      </c>
      <c r="EI2">
        <v>12.797777777777776</v>
      </c>
      <c r="EJ2">
        <v>12.707727272727272</v>
      </c>
      <c r="EL2">
        <v>77.5</v>
      </c>
      <c r="EM2">
        <v>7.666666666666667</v>
      </c>
      <c r="EN2">
        <v>11.5</v>
      </c>
      <c r="EO2">
        <v>18</v>
      </c>
      <c r="EP2">
        <v>62</v>
      </c>
      <c r="ER2">
        <v>74.483870967741936</v>
      </c>
      <c r="ES2">
        <v>25</v>
      </c>
      <c r="ET2">
        <v>31.833333333333332</v>
      </c>
      <c r="EU2">
        <v>31.8125</v>
      </c>
      <c r="EV2">
        <v>62</v>
      </c>
      <c r="EX2">
        <v>57.666666666666664</v>
      </c>
      <c r="EY2">
        <v>4</v>
      </c>
      <c r="EZ2">
        <v>0</v>
      </c>
      <c r="FA2">
        <v>0.66666666666666663</v>
      </c>
      <c r="FB2">
        <v>0</v>
      </c>
      <c r="FD2">
        <v>59.387096774193552</v>
      </c>
      <c r="FE2">
        <v>12.615384615384615</v>
      </c>
      <c r="FF2">
        <v>1.4615384615384615</v>
      </c>
      <c r="FG2">
        <v>0.29411764705882354</v>
      </c>
      <c r="FH2">
        <v>0</v>
      </c>
      <c r="FJ2">
        <v>11.49</v>
      </c>
      <c r="FK2">
        <v>11.923333333333332</v>
      </c>
      <c r="FL2">
        <v>11.87</v>
      </c>
      <c r="FM2">
        <v>12.116666666666667</v>
      </c>
      <c r="FN2">
        <v>12.07</v>
      </c>
      <c r="FP2">
        <v>11.755161290322583</v>
      </c>
      <c r="FQ2">
        <v>11.843076923076925</v>
      </c>
      <c r="FR2">
        <v>11.864615384615385</v>
      </c>
      <c r="FS2">
        <v>12.070588235294117</v>
      </c>
      <c r="FT2">
        <v>12.055</v>
      </c>
      <c r="FV2">
        <v>12.408333333333331</v>
      </c>
      <c r="FW2">
        <v>12.540000000000001</v>
      </c>
      <c r="FX2">
        <v>12.448333333333332</v>
      </c>
      <c r="FY2">
        <v>12.481666666666667</v>
      </c>
      <c r="FZ2">
        <v>12.391666666666666</v>
      </c>
      <c r="GB2">
        <v>12.356774193548388</v>
      </c>
      <c r="GC2">
        <v>12.465000000000002</v>
      </c>
      <c r="GD2">
        <v>12.404166666666667</v>
      </c>
      <c r="GE2">
        <v>12.428750000000001</v>
      </c>
      <c r="GF2">
        <v>12.391666666666666</v>
      </c>
    </row>
    <row r="3" spans="1:188" x14ac:dyDescent="0.3">
      <c r="A3" t="s">
        <v>593</v>
      </c>
      <c r="B3" t="s">
        <v>35</v>
      </c>
      <c r="C3">
        <v>1</v>
      </c>
      <c r="D3">
        <v>20</v>
      </c>
      <c r="E3">
        <v>185.42000000000002</v>
      </c>
      <c r="F3">
        <v>83.090909090909093</v>
      </c>
      <c r="G3">
        <v>13</v>
      </c>
      <c r="H3">
        <v>11</v>
      </c>
      <c r="I3">
        <v>18</v>
      </c>
      <c r="J3">
        <v>280</v>
      </c>
      <c r="K3">
        <v>224</v>
      </c>
      <c r="L3">
        <v>275</v>
      </c>
      <c r="M3">
        <f t="shared" ref="M3:M26" si="0">L3/2.2</f>
        <v>124.99999999999999</v>
      </c>
      <c r="O3">
        <v>73.290322579999994</v>
      </c>
      <c r="P3">
        <v>76.096774190000005</v>
      </c>
      <c r="Q3">
        <v>75.032258060000004</v>
      </c>
      <c r="R3">
        <v>85</v>
      </c>
      <c r="T3">
        <v>12</v>
      </c>
      <c r="U3">
        <v>4</v>
      </c>
      <c r="V3">
        <v>8</v>
      </c>
      <c r="W3">
        <v>4</v>
      </c>
      <c r="Y3">
        <v>87</v>
      </c>
      <c r="Z3">
        <v>89</v>
      </c>
      <c r="AA3">
        <v>88</v>
      </c>
      <c r="AB3">
        <v>87</v>
      </c>
      <c r="AD3">
        <v>-0.29642857099999997</v>
      </c>
      <c r="AE3">
        <v>-0.38750000000000001</v>
      </c>
      <c r="AF3">
        <v>-0.33214285700000001</v>
      </c>
      <c r="AG3">
        <v>-0.71250000000000002</v>
      </c>
      <c r="AI3">
        <v>2.2428571430000002</v>
      </c>
      <c r="AJ3">
        <v>3.585714286</v>
      </c>
      <c r="AK3">
        <v>1.5</v>
      </c>
      <c r="AL3">
        <v>2.2000000000000002</v>
      </c>
      <c r="AN3">
        <v>82.806451609999996</v>
      </c>
      <c r="AO3">
        <v>89</v>
      </c>
      <c r="AP3">
        <v>83.4375</v>
      </c>
      <c r="AQ3">
        <v>78.838709679999994</v>
      </c>
      <c r="AS3">
        <v>16</v>
      </c>
      <c r="AT3">
        <v>28</v>
      </c>
      <c r="AU3">
        <v>30</v>
      </c>
      <c r="AV3">
        <v>10</v>
      </c>
      <c r="AX3">
        <v>84</v>
      </c>
      <c r="AY3">
        <v>90</v>
      </c>
      <c r="AZ3">
        <v>87</v>
      </c>
      <c r="BA3">
        <v>80</v>
      </c>
      <c r="BC3">
        <v>-0.383928571</v>
      </c>
      <c r="BD3">
        <v>-0.514285714</v>
      </c>
      <c r="BE3">
        <v>-0.258928571</v>
      </c>
      <c r="BF3">
        <v>-0.61964285699999999</v>
      </c>
      <c r="BH3">
        <v>3.0142857140000001</v>
      </c>
      <c r="BI3">
        <v>4.371428571</v>
      </c>
      <c r="BJ3">
        <v>1.957142857</v>
      </c>
      <c r="BK3">
        <v>2.957142857</v>
      </c>
      <c r="BM3">
        <v>17.327843300000001</v>
      </c>
      <c r="BN3">
        <v>22.820826189999998</v>
      </c>
      <c r="BO3">
        <v>18.713137209999999</v>
      </c>
      <c r="BP3">
        <v>18.20157012</v>
      </c>
      <c r="BQ3">
        <v>26.768013440000001</v>
      </c>
      <c r="BR3">
        <v>22.819803619999998</v>
      </c>
      <c r="BT3">
        <v>48.666666669999998</v>
      </c>
      <c r="BU3">
        <v>73</v>
      </c>
      <c r="BV3">
        <v>70</v>
      </c>
      <c r="BW3">
        <v>52.666666669999998</v>
      </c>
      <c r="BX3">
        <v>93</v>
      </c>
      <c r="BY3">
        <v>87.333333330000002</v>
      </c>
      <c r="CA3">
        <v>112.66666666666667</v>
      </c>
      <c r="CB3">
        <v>120</v>
      </c>
      <c r="CC3">
        <v>115.66666666666667</v>
      </c>
      <c r="CD3">
        <v>117.33333333333333</v>
      </c>
      <c r="CE3">
        <v>120</v>
      </c>
      <c r="CF3">
        <v>114.66666666666667</v>
      </c>
      <c r="CH3">
        <v>59</v>
      </c>
      <c r="CI3">
        <v>69</v>
      </c>
      <c r="CJ3">
        <v>67.666666666666671</v>
      </c>
      <c r="CK3">
        <v>59</v>
      </c>
      <c r="CL3">
        <v>60</v>
      </c>
      <c r="CM3">
        <v>62</v>
      </c>
      <c r="CP3">
        <v>45.833333333333336</v>
      </c>
      <c r="CQ3">
        <v>31.666666666666668</v>
      </c>
      <c r="CR3">
        <v>32.666666666666664</v>
      </c>
      <c r="CS3">
        <v>32.333333333333336</v>
      </c>
      <c r="CT3">
        <v>31</v>
      </c>
      <c r="CV3">
        <v>57.838709677419352</v>
      </c>
      <c r="CW3">
        <v>28.238095238095237</v>
      </c>
      <c r="CX3">
        <v>33.520000000000003</v>
      </c>
      <c r="CY3">
        <v>37.074074074074076</v>
      </c>
      <c r="CZ3">
        <v>39.233333333333334</v>
      </c>
      <c r="DB3">
        <v>46</v>
      </c>
      <c r="DC3">
        <v>37.833333333333336</v>
      </c>
      <c r="DD3">
        <v>26.166666666666668</v>
      </c>
      <c r="DE3">
        <v>32.666666666666664</v>
      </c>
      <c r="DF3">
        <v>31.5</v>
      </c>
      <c r="DH3">
        <v>45</v>
      </c>
      <c r="DI3">
        <v>48.214285714285715</v>
      </c>
      <c r="DJ3">
        <v>32.36</v>
      </c>
      <c r="DK3">
        <v>34.75</v>
      </c>
      <c r="DL3">
        <v>40.733333333333334</v>
      </c>
      <c r="DN3">
        <v>12.705</v>
      </c>
      <c r="DO3">
        <v>12.808333333333335</v>
      </c>
      <c r="DP3">
        <v>12.906666666666668</v>
      </c>
      <c r="DQ3">
        <v>12.901666666666666</v>
      </c>
      <c r="DR3">
        <v>12.871666666666668</v>
      </c>
      <c r="DT3">
        <v>12.85</v>
      </c>
      <c r="DU3">
        <v>12.765000000000001</v>
      </c>
      <c r="DV3">
        <v>12.891999999999998</v>
      </c>
      <c r="DW3">
        <v>12.899285714285712</v>
      </c>
      <c r="DX3">
        <v>12.841000000000001</v>
      </c>
      <c r="DZ3">
        <v>12.030000000000001</v>
      </c>
      <c r="EA3">
        <v>11.936666666666667</v>
      </c>
      <c r="EB3">
        <v>11.994999999999999</v>
      </c>
      <c r="EC3">
        <v>11.94</v>
      </c>
      <c r="ED3">
        <v>11.936666666666666</v>
      </c>
      <c r="EF3">
        <v>11.897419354838709</v>
      </c>
      <c r="EG3">
        <v>11.957619047619048</v>
      </c>
      <c r="EH3">
        <v>12.0364</v>
      </c>
      <c r="EI3">
        <v>11.961851851851852</v>
      </c>
      <c r="EJ3">
        <v>11.977666666666664</v>
      </c>
      <c r="EL3">
        <v>77.666666666666671</v>
      </c>
      <c r="EM3">
        <v>27.833333333333332</v>
      </c>
      <c r="EN3">
        <v>26.833333333333332</v>
      </c>
      <c r="EO3">
        <v>22.666666666666668</v>
      </c>
      <c r="EP3">
        <v>23.666666666666668</v>
      </c>
      <c r="ER3">
        <v>70.483870967741936</v>
      </c>
      <c r="ES3">
        <v>38.333333333333336</v>
      </c>
      <c r="ET3">
        <v>37.578947368421055</v>
      </c>
      <c r="EU3">
        <v>33.950000000000003</v>
      </c>
      <c r="EV3">
        <v>35.700000000000003</v>
      </c>
      <c r="EX3">
        <v>30.5</v>
      </c>
      <c r="EY3">
        <v>10.5</v>
      </c>
      <c r="EZ3">
        <v>11.166666666666666</v>
      </c>
      <c r="FA3">
        <v>12.5</v>
      </c>
      <c r="FB3">
        <v>6.166666666666667</v>
      </c>
      <c r="FD3">
        <v>37.12903225806452</v>
      </c>
      <c r="FE3">
        <v>13.388888888888889</v>
      </c>
      <c r="FF3">
        <v>12.421052631578947</v>
      </c>
      <c r="FG3">
        <v>10.238095238095237</v>
      </c>
      <c r="FH3">
        <v>2</v>
      </c>
      <c r="FJ3">
        <v>12.659999999999998</v>
      </c>
      <c r="FK3">
        <v>12.873333333333333</v>
      </c>
      <c r="FL3">
        <v>12.825000000000001</v>
      </c>
      <c r="FM3">
        <v>12.844999999999999</v>
      </c>
      <c r="FN3">
        <v>12.896666666666667</v>
      </c>
      <c r="FP3">
        <v>12.562258064516129</v>
      </c>
      <c r="FQ3">
        <v>12.825555555555557</v>
      </c>
      <c r="FR3">
        <v>12.817368421052631</v>
      </c>
      <c r="FS3">
        <v>12.848571428571429</v>
      </c>
      <c r="FT3">
        <v>12.906000000000001</v>
      </c>
      <c r="FV3">
        <v>12.051666666666668</v>
      </c>
      <c r="FW3">
        <v>11.935</v>
      </c>
      <c r="FX3">
        <v>11.983333333333334</v>
      </c>
      <c r="FY3">
        <v>12.048333333333334</v>
      </c>
      <c r="FZ3">
        <v>12.120000000000003</v>
      </c>
      <c r="GB3">
        <v>12.006451612903225</v>
      </c>
      <c r="GC3">
        <v>11.952222222222225</v>
      </c>
      <c r="GD3">
        <v>11.991052631578947</v>
      </c>
      <c r="GE3">
        <v>12.023500000000002</v>
      </c>
      <c r="GF3">
        <v>12.099</v>
      </c>
    </row>
    <row r="4" spans="1:188" x14ac:dyDescent="0.3">
      <c r="A4" s="10" t="s">
        <v>594</v>
      </c>
      <c r="B4" t="s">
        <v>36</v>
      </c>
      <c r="C4">
        <v>1</v>
      </c>
      <c r="D4">
        <v>26</v>
      </c>
      <c r="E4">
        <v>167.64000000000001</v>
      </c>
      <c r="F4">
        <v>87.63636363636364</v>
      </c>
      <c r="G4">
        <v>24.3</v>
      </c>
      <c r="H4">
        <v>8</v>
      </c>
      <c r="I4">
        <v>19</v>
      </c>
      <c r="J4">
        <v>280</v>
      </c>
      <c r="K4">
        <v>224</v>
      </c>
      <c r="L4">
        <v>345</v>
      </c>
      <c r="M4">
        <f t="shared" si="0"/>
        <v>156.81818181818181</v>
      </c>
      <c r="O4">
        <v>58.548387099999999</v>
      </c>
      <c r="P4">
        <v>58.645161289999997</v>
      </c>
      <c r="Q4">
        <v>62.419354839999997</v>
      </c>
      <c r="R4">
        <v>75.548387099999999</v>
      </c>
      <c r="T4">
        <v>0</v>
      </c>
      <c r="U4">
        <v>0</v>
      </c>
      <c r="V4">
        <v>0</v>
      </c>
      <c r="W4">
        <v>0</v>
      </c>
      <c r="Y4">
        <v>85</v>
      </c>
      <c r="Z4">
        <v>88</v>
      </c>
      <c r="AA4">
        <v>86</v>
      </c>
      <c r="AB4">
        <v>88</v>
      </c>
      <c r="AD4">
        <v>-0.46964285700000002</v>
      </c>
      <c r="AE4">
        <v>-0.610714286</v>
      </c>
      <c r="AF4">
        <v>-0.36964285699999999</v>
      </c>
      <c r="AG4">
        <v>-0.65357142899999998</v>
      </c>
      <c r="AI4">
        <v>4.4857142860000003</v>
      </c>
      <c r="AJ4">
        <v>4.5571428569999997</v>
      </c>
      <c r="AK4">
        <v>3.542857143</v>
      </c>
      <c r="AL4">
        <v>5.3</v>
      </c>
      <c r="AN4">
        <v>90.774193550000007</v>
      </c>
      <c r="AO4">
        <v>88.903225809999995</v>
      </c>
      <c r="AP4">
        <v>75.548387099999999</v>
      </c>
      <c r="AQ4">
        <v>84.483870969999998</v>
      </c>
      <c r="AS4">
        <v>50</v>
      </c>
      <c r="AT4">
        <v>34</v>
      </c>
      <c r="AU4">
        <v>0</v>
      </c>
      <c r="AV4">
        <v>15</v>
      </c>
      <c r="AX4">
        <v>89</v>
      </c>
      <c r="AY4">
        <v>90</v>
      </c>
      <c r="AZ4">
        <v>88</v>
      </c>
      <c r="BA4">
        <v>85</v>
      </c>
      <c r="BC4">
        <v>-0.26785714300000002</v>
      </c>
      <c r="BD4">
        <v>-0.73035714299999999</v>
      </c>
      <c r="BE4">
        <v>-0.65357142899999998</v>
      </c>
      <c r="BF4">
        <v>-0.64107142900000003</v>
      </c>
      <c r="BH4">
        <v>3.371428571</v>
      </c>
      <c r="BI4">
        <v>3.3285714290000001</v>
      </c>
      <c r="BJ4">
        <v>5.3</v>
      </c>
      <c r="BK4">
        <v>2.7571428569999998</v>
      </c>
      <c r="BM4">
        <v>22.4376</v>
      </c>
      <c r="BN4">
        <v>23.457699999999999</v>
      </c>
      <c r="BO4">
        <v>24.259599999999999</v>
      </c>
      <c r="BP4">
        <v>25.069764419999998</v>
      </c>
      <c r="BQ4">
        <v>26.74524576</v>
      </c>
      <c r="BR4">
        <v>22.766142970000001</v>
      </c>
      <c r="BT4">
        <v>76.333333330000002</v>
      </c>
      <c r="BU4">
        <v>108</v>
      </c>
      <c r="BV4">
        <v>104.66666669999999</v>
      </c>
      <c r="BW4">
        <v>71.333333330000002</v>
      </c>
      <c r="BX4">
        <v>74</v>
      </c>
      <c r="BY4">
        <v>90.333333330000002</v>
      </c>
      <c r="CA4">
        <v>132.33333333333334</v>
      </c>
      <c r="CB4">
        <v>138</v>
      </c>
      <c r="CC4">
        <v>138.33333333333334</v>
      </c>
      <c r="CD4">
        <v>122</v>
      </c>
      <c r="CE4">
        <v>119</v>
      </c>
      <c r="CF4">
        <v>110</v>
      </c>
      <c r="CH4">
        <v>73.666666666666671</v>
      </c>
      <c r="CI4">
        <v>76</v>
      </c>
      <c r="CJ4">
        <v>76.666666666666671</v>
      </c>
      <c r="CK4">
        <v>67</v>
      </c>
      <c r="CL4">
        <v>71</v>
      </c>
      <c r="CM4">
        <v>68</v>
      </c>
      <c r="CP4">
        <v>50</v>
      </c>
      <c r="CQ4">
        <v>44.166666666666664</v>
      </c>
      <c r="CR4">
        <v>38.166666666666664</v>
      </c>
      <c r="CS4">
        <v>42.833333333333336</v>
      </c>
      <c r="CT4">
        <v>40.666666666666664</v>
      </c>
      <c r="CV4">
        <v>70.387096774193552</v>
      </c>
      <c r="CW4">
        <v>34.659574468085104</v>
      </c>
      <c r="CX4">
        <v>44.571428571428569</v>
      </c>
      <c r="CY4">
        <v>42.782608695652172</v>
      </c>
      <c r="CZ4">
        <v>42.875</v>
      </c>
      <c r="DB4">
        <v>54.333333333333336</v>
      </c>
      <c r="DC4">
        <v>10.833333333333334</v>
      </c>
      <c r="DD4">
        <v>0.5</v>
      </c>
      <c r="DE4">
        <v>10.5</v>
      </c>
      <c r="DF4">
        <v>4</v>
      </c>
      <c r="DH4">
        <v>31</v>
      </c>
      <c r="DI4">
        <v>25.085106382978722</v>
      </c>
      <c r="DJ4">
        <v>5.0740740740740744</v>
      </c>
      <c r="DK4">
        <v>16.227272727272727</v>
      </c>
      <c r="DL4">
        <v>10.119999999999999</v>
      </c>
      <c r="DN4">
        <v>12.636666666666668</v>
      </c>
      <c r="DO4">
        <v>12.926666666666668</v>
      </c>
      <c r="DP4">
        <v>12.998333333333333</v>
      </c>
      <c r="DQ4">
        <v>12.921666666666667</v>
      </c>
      <c r="DR4">
        <v>12.958333333333336</v>
      </c>
      <c r="DT4">
        <v>12.64</v>
      </c>
      <c r="DU4">
        <v>12.870638297872341</v>
      </c>
      <c r="DV4">
        <v>12.952592592592593</v>
      </c>
      <c r="DW4">
        <v>12.93318181818182</v>
      </c>
      <c r="DX4">
        <v>12.934400000000004</v>
      </c>
      <c r="DZ4">
        <v>11.676666666666668</v>
      </c>
      <c r="EA4">
        <v>11.725000000000001</v>
      </c>
      <c r="EB4">
        <v>11.980000000000002</v>
      </c>
      <c r="EC4">
        <v>12.091666666666669</v>
      </c>
      <c r="ED4">
        <v>12.221666666666666</v>
      </c>
      <c r="EF4">
        <v>11.686774193548388</v>
      </c>
      <c r="EG4">
        <v>11.692340425531917</v>
      </c>
      <c r="EH4">
        <v>11.995714285714291</v>
      </c>
      <c r="EI4">
        <v>12.127391304347825</v>
      </c>
      <c r="EJ4">
        <v>12.237916666666671</v>
      </c>
      <c r="EL4">
        <v>82.166666666666671</v>
      </c>
      <c r="EM4">
        <v>50.5</v>
      </c>
      <c r="EN4">
        <v>38</v>
      </c>
      <c r="EO4">
        <v>35.333333333333336</v>
      </c>
      <c r="EP4">
        <v>30.333333333333332</v>
      </c>
      <c r="ER4">
        <v>73.064516129032256</v>
      </c>
      <c r="ES4">
        <v>56.611111111111114</v>
      </c>
      <c r="ET4">
        <v>49</v>
      </c>
      <c r="EU4">
        <v>47.071428571428569</v>
      </c>
      <c r="EV4">
        <v>39.666666666666664</v>
      </c>
      <c r="EX4">
        <v>40.166666666666664</v>
      </c>
      <c r="EY4">
        <v>7</v>
      </c>
      <c r="EZ4">
        <v>7</v>
      </c>
      <c r="FA4">
        <v>2.6666666666666665</v>
      </c>
      <c r="FB4">
        <v>0.33333333333333331</v>
      </c>
      <c r="FD4">
        <v>46.12903225806452</v>
      </c>
      <c r="FE4">
        <v>10.117647058823529</v>
      </c>
      <c r="FF4">
        <v>9.8235294117647065</v>
      </c>
      <c r="FG4">
        <v>5.333333333333333</v>
      </c>
      <c r="FH4">
        <v>4.2</v>
      </c>
      <c r="FJ4">
        <v>12.543333333333331</v>
      </c>
      <c r="FK4">
        <v>12.700000000000001</v>
      </c>
      <c r="FL4">
        <v>12.728333333333337</v>
      </c>
      <c r="FM4">
        <v>12.731666666666669</v>
      </c>
      <c r="FN4">
        <v>12.748333333333333</v>
      </c>
      <c r="FP4">
        <v>12.589999999999995</v>
      </c>
      <c r="FQ4">
        <v>12.695294117647057</v>
      </c>
      <c r="FR4">
        <v>12.698235294117644</v>
      </c>
      <c r="FS4">
        <v>12.718666666666666</v>
      </c>
      <c r="FT4">
        <v>12.725999999999999</v>
      </c>
      <c r="FV4">
        <v>11.766666666666666</v>
      </c>
      <c r="FW4">
        <v>11.505000000000001</v>
      </c>
      <c r="FX4">
        <v>11.541666666666666</v>
      </c>
      <c r="FY4">
        <v>11.57</v>
      </c>
      <c r="FZ4">
        <v>11.761666666666665</v>
      </c>
      <c r="GB4">
        <v>11.636451612903222</v>
      </c>
      <c r="GC4">
        <v>11.581666666666663</v>
      </c>
      <c r="GD4">
        <v>11.615294117647055</v>
      </c>
      <c r="GE4">
        <v>11.629999999999997</v>
      </c>
      <c r="GF4">
        <v>11.784444444444441</v>
      </c>
    </row>
    <row r="5" spans="1:188" x14ac:dyDescent="0.3">
      <c r="B5" t="s">
        <v>37</v>
      </c>
      <c r="C5">
        <v>1</v>
      </c>
      <c r="D5">
        <v>21</v>
      </c>
      <c r="E5">
        <v>172.72</v>
      </c>
      <c r="F5">
        <v>81.636363636363626</v>
      </c>
      <c r="G5">
        <v>16.2</v>
      </c>
      <c r="H5">
        <v>6</v>
      </c>
      <c r="I5">
        <v>11</v>
      </c>
      <c r="J5">
        <v>280</v>
      </c>
      <c r="K5">
        <v>224</v>
      </c>
      <c r="L5">
        <v>315</v>
      </c>
      <c r="M5">
        <f t="shared" si="0"/>
        <v>143.18181818181816</v>
      </c>
      <c r="O5">
        <v>68.290322579999994</v>
      </c>
      <c r="P5">
        <v>82.612903230000001</v>
      </c>
      <c r="Q5">
        <v>63.645161289999997</v>
      </c>
      <c r="R5">
        <v>72.645161290000004</v>
      </c>
      <c r="T5">
        <v>0</v>
      </c>
      <c r="U5">
        <v>0</v>
      </c>
      <c r="V5">
        <v>0</v>
      </c>
      <c r="W5">
        <v>0</v>
      </c>
      <c r="Y5">
        <v>88</v>
      </c>
      <c r="Z5">
        <v>90</v>
      </c>
      <c r="AA5">
        <v>86</v>
      </c>
      <c r="AB5">
        <v>87</v>
      </c>
      <c r="AD5">
        <v>-0.423214286</v>
      </c>
      <c r="AE5">
        <v>-0.53214285699999997</v>
      </c>
      <c r="AF5">
        <v>-0.44285714300000001</v>
      </c>
      <c r="AG5">
        <v>-0.51785714299999996</v>
      </c>
      <c r="AI5">
        <v>2.6428571430000001</v>
      </c>
      <c r="AJ5">
        <v>4.414285714</v>
      </c>
      <c r="AK5">
        <v>4.5999999999999996</v>
      </c>
      <c r="AL5">
        <v>4.3142857140000004</v>
      </c>
      <c r="AN5">
        <v>70.193548390000004</v>
      </c>
      <c r="AO5">
        <v>81.709677420000006</v>
      </c>
      <c r="AP5">
        <v>62.387096769999999</v>
      </c>
      <c r="AQ5">
        <v>59.258064519999998</v>
      </c>
      <c r="AS5">
        <v>0</v>
      </c>
      <c r="AT5">
        <v>0</v>
      </c>
      <c r="AU5">
        <v>5</v>
      </c>
      <c r="AV5">
        <v>1</v>
      </c>
      <c r="AX5">
        <v>84</v>
      </c>
      <c r="AY5">
        <v>88</v>
      </c>
      <c r="AZ5">
        <v>83</v>
      </c>
      <c r="BA5">
        <v>81</v>
      </c>
      <c r="BC5">
        <v>-0.42142857099999997</v>
      </c>
      <c r="BD5">
        <v>-0.59821428600000004</v>
      </c>
      <c r="BE5">
        <v>-0.34285714299999998</v>
      </c>
      <c r="BF5">
        <v>-0.508928571</v>
      </c>
      <c r="BH5">
        <v>2.6571428570000002</v>
      </c>
      <c r="BI5">
        <v>4.2714285710000004</v>
      </c>
      <c r="BJ5">
        <v>3.0571428570000001</v>
      </c>
      <c r="BK5">
        <v>3.5285714289999999</v>
      </c>
      <c r="BM5">
        <v>18.79411842</v>
      </c>
      <c r="BN5">
        <v>26.815530859999999</v>
      </c>
      <c r="BO5">
        <v>26.59619172</v>
      </c>
      <c r="BP5">
        <v>16.750065509999999</v>
      </c>
      <c r="BQ5">
        <v>35.321069960000003</v>
      </c>
      <c r="BR5">
        <v>18.536392200000002</v>
      </c>
      <c r="BT5">
        <v>56</v>
      </c>
      <c r="BU5">
        <v>87</v>
      </c>
      <c r="BV5">
        <v>79.666666669999998</v>
      </c>
      <c r="BW5">
        <v>69</v>
      </c>
      <c r="BX5">
        <v>91</v>
      </c>
      <c r="BY5">
        <v>79</v>
      </c>
      <c r="CA5">
        <v>124.66666666666667</v>
      </c>
      <c r="CB5">
        <v>128</v>
      </c>
      <c r="CC5">
        <v>119</v>
      </c>
      <c r="CD5">
        <v>118</v>
      </c>
      <c r="CE5">
        <v>119</v>
      </c>
      <c r="CF5">
        <v>113</v>
      </c>
      <c r="CH5">
        <v>60</v>
      </c>
      <c r="CI5">
        <v>58</v>
      </c>
      <c r="CJ5">
        <v>59</v>
      </c>
      <c r="CK5">
        <v>52.666666666666664</v>
      </c>
      <c r="CL5">
        <v>58</v>
      </c>
      <c r="CM5">
        <v>50</v>
      </c>
      <c r="CP5">
        <v>45.333333333333336</v>
      </c>
      <c r="CQ5">
        <v>0</v>
      </c>
      <c r="CR5">
        <v>0.66666666666666663</v>
      </c>
      <c r="CS5">
        <v>0</v>
      </c>
      <c r="CT5">
        <v>8.6666666666666661</v>
      </c>
      <c r="CV5">
        <v>57.645161290322584</v>
      </c>
      <c r="CW5">
        <v>3.0454545454545454</v>
      </c>
      <c r="CX5">
        <v>6.0555555555555554</v>
      </c>
      <c r="CY5">
        <v>7.76</v>
      </c>
      <c r="CZ5">
        <v>19.615384615384617</v>
      </c>
      <c r="DB5">
        <v>47.666666666666664</v>
      </c>
      <c r="DC5">
        <v>27.5</v>
      </c>
      <c r="DD5">
        <v>17.2</v>
      </c>
      <c r="DE5">
        <v>16.333333333333332</v>
      </c>
      <c r="DF5">
        <v>14.5</v>
      </c>
      <c r="DH5">
        <v>52</v>
      </c>
      <c r="DI5">
        <v>26.046511627906977</v>
      </c>
      <c r="DJ5">
        <v>17</v>
      </c>
      <c r="DK5">
        <v>14.928571428571429</v>
      </c>
      <c r="DL5">
        <v>15.043478260869565</v>
      </c>
      <c r="DN5">
        <v>13.006666666666668</v>
      </c>
      <c r="DO5">
        <v>13.293333333333331</v>
      </c>
      <c r="DP5">
        <v>13.612</v>
      </c>
      <c r="DQ5">
        <v>13.543333333333331</v>
      </c>
      <c r="DR5">
        <v>13.57</v>
      </c>
      <c r="DT5">
        <v>12.95</v>
      </c>
      <c r="DU5">
        <v>13.257674418604649</v>
      </c>
      <c r="DV5">
        <v>13.577500000000001</v>
      </c>
      <c r="DW5">
        <v>13.518928571428569</v>
      </c>
      <c r="DX5">
        <v>13.570434782608697</v>
      </c>
      <c r="DZ5">
        <v>12.078333333333333</v>
      </c>
      <c r="EA5">
        <v>12.18</v>
      </c>
      <c r="EB5">
        <v>12.464999999999998</v>
      </c>
      <c r="EC5">
        <v>12.558333333333332</v>
      </c>
      <c r="ED5">
        <v>12.516666666666666</v>
      </c>
      <c r="EF5">
        <v>12.067419354838707</v>
      </c>
      <c r="EG5">
        <v>12.169545454545458</v>
      </c>
      <c r="EH5">
        <v>12.492777777777775</v>
      </c>
      <c r="EI5">
        <v>12.557199999999998</v>
      </c>
      <c r="EJ5">
        <v>12.552692307692306</v>
      </c>
      <c r="EL5">
        <v>53.5</v>
      </c>
      <c r="EM5">
        <v>14.333333333333334</v>
      </c>
      <c r="EN5">
        <v>12.666666666666666</v>
      </c>
      <c r="EO5">
        <v>14</v>
      </c>
      <c r="EP5">
        <v>19.666666666666668</v>
      </c>
      <c r="ER5">
        <v>53.70967741935484</v>
      </c>
      <c r="ES5">
        <v>28.6</v>
      </c>
      <c r="ET5">
        <v>31.352941176470587</v>
      </c>
      <c r="EU5">
        <v>30.4375</v>
      </c>
      <c r="EV5">
        <v>32.928571428571431</v>
      </c>
      <c r="EX5">
        <v>48.666666666666664</v>
      </c>
      <c r="EY5">
        <v>13</v>
      </c>
      <c r="EZ5">
        <v>5.5</v>
      </c>
      <c r="FA5">
        <v>5.333333333333333</v>
      </c>
      <c r="FB5">
        <v>6.166666666666667</v>
      </c>
      <c r="FD5">
        <v>56.064516129032256</v>
      </c>
      <c r="FE5">
        <v>23.333333333333332</v>
      </c>
      <c r="FF5">
        <v>10.375</v>
      </c>
      <c r="FG5">
        <v>10.1875</v>
      </c>
      <c r="FH5">
        <v>15</v>
      </c>
      <c r="FJ5">
        <v>12.945</v>
      </c>
      <c r="FK5">
        <v>13.14</v>
      </c>
      <c r="FL5">
        <v>13.218333333333334</v>
      </c>
      <c r="FM5">
        <v>13.271666666666667</v>
      </c>
      <c r="FN5">
        <v>13.243333333333334</v>
      </c>
      <c r="FP5">
        <v>12.933548387096772</v>
      </c>
      <c r="FQ5">
        <v>13.063999999999998</v>
      </c>
      <c r="FR5">
        <v>13.170624999999998</v>
      </c>
      <c r="FS5">
        <v>13.215000000000002</v>
      </c>
      <c r="FT5">
        <v>13.191875</v>
      </c>
      <c r="FV5">
        <v>12.72</v>
      </c>
      <c r="FW5">
        <v>12.86</v>
      </c>
      <c r="FX5">
        <v>12.878333333333332</v>
      </c>
      <c r="FY5">
        <v>12.931666666666667</v>
      </c>
      <c r="FZ5">
        <v>12.398333333333333</v>
      </c>
      <c r="GB5">
        <v>12.753870967741936</v>
      </c>
      <c r="GC5">
        <v>12.777333333333331</v>
      </c>
      <c r="GD5">
        <v>12.816470588235291</v>
      </c>
      <c r="GE5">
        <v>12.8825</v>
      </c>
      <c r="GF5">
        <v>12.233571428571432</v>
      </c>
    </row>
    <row r="6" spans="1:188" x14ac:dyDescent="0.3">
      <c r="A6" s="13" t="s">
        <v>637</v>
      </c>
      <c r="B6" t="s">
        <v>38</v>
      </c>
      <c r="C6">
        <v>1</v>
      </c>
      <c r="D6">
        <v>21</v>
      </c>
      <c r="E6">
        <v>185.42000000000002</v>
      </c>
      <c r="F6">
        <v>80.818181818181813</v>
      </c>
      <c r="G6">
        <v>19.7</v>
      </c>
      <c r="H6">
        <v>6</v>
      </c>
      <c r="I6">
        <v>12</v>
      </c>
      <c r="J6">
        <v>280</v>
      </c>
      <c r="K6">
        <v>217</v>
      </c>
      <c r="L6">
        <v>185</v>
      </c>
      <c r="M6">
        <f t="shared" si="0"/>
        <v>84.090909090909079</v>
      </c>
      <c r="O6">
        <v>73.483870969999998</v>
      </c>
      <c r="P6">
        <v>78.387096769999999</v>
      </c>
      <c r="Q6">
        <v>75.935483869999999</v>
      </c>
      <c r="R6">
        <v>83.161290320000006</v>
      </c>
      <c r="T6">
        <v>0</v>
      </c>
      <c r="U6">
        <v>0</v>
      </c>
      <c r="V6">
        <v>0</v>
      </c>
      <c r="W6">
        <v>0</v>
      </c>
      <c r="Y6">
        <v>88</v>
      </c>
      <c r="Z6">
        <v>88</v>
      </c>
      <c r="AA6">
        <v>86</v>
      </c>
      <c r="AB6">
        <v>85</v>
      </c>
      <c r="AD6">
        <v>-0.43928571399999999</v>
      </c>
      <c r="AE6">
        <v>-0.41071428599999998</v>
      </c>
      <c r="AF6">
        <v>-0.39107142900000003</v>
      </c>
      <c r="AG6">
        <v>-0.56607142899999996</v>
      </c>
      <c r="AI6">
        <v>3.9285714289999998</v>
      </c>
      <c r="AJ6">
        <v>3.2142857139999998</v>
      </c>
      <c r="AK6">
        <v>2.9714285710000001</v>
      </c>
      <c r="AL6">
        <v>4.7428571430000002</v>
      </c>
      <c r="AN6">
        <v>88</v>
      </c>
      <c r="AO6">
        <v>91.161290320000006</v>
      </c>
      <c r="AP6">
        <v>88.548387099999999</v>
      </c>
      <c r="AQ6">
        <v>92.935483869999999</v>
      </c>
      <c r="AS6">
        <v>15</v>
      </c>
      <c r="AT6">
        <v>16</v>
      </c>
      <c r="AU6">
        <v>46</v>
      </c>
      <c r="AV6">
        <v>78</v>
      </c>
      <c r="AX6">
        <v>90</v>
      </c>
      <c r="AY6">
        <v>90</v>
      </c>
      <c r="AZ6">
        <v>89</v>
      </c>
      <c r="BA6">
        <v>91</v>
      </c>
      <c r="BC6">
        <v>-0.40178571400000002</v>
      </c>
      <c r="BD6">
        <v>-0.73214285700000004</v>
      </c>
      <c r="BE6">
        <v>-0.33214285700000001</v>
      </c>
      <c r="BF6">
        <v>-8.3928570999999993E-2</v>
      </c>
      <c r="BH6">
        <v>3.4428571429999999</v>
      </c>
      <c r="BI6">
        <v>6.2285714289999996</v>
      </c>
      <c r="BJ6">
        <v>3.8571428569999999</v>
      </c>
      <c r="BK6">
        <v>1.228571429</v>
      </c>
      <c r="BM6">
        <v>19.286936650000001</v>
      </c>
      <c r="BN6">
        <v>18.60711345</v>
      </c>
      <c r="BO6">
        <v>15.954796249999999</v>
      </c>
      <c r="BP6">
        <v>15.597669420000001</v>
      </c>
      <c r="BQ6">
        <v>16.062468429999999</v>
      </c>
      <c r="BR6">
        <v>16.744531370000001</v>
      </c>
      <c r="BT6">
        <v>92.333333330000002</v>
      </c>
      <c r="BU6">
        <v>106</v>
      </c>
      <c r="BV6">
        <v>101</v>
      </c>
      <c r="BW6">
        <v>90</v>
      </c>
      <c r="BX6">
        <v>110</v>
      </c>
      <c r="BY6">
        <v>105</v>
      </c>
      <c r="CA6">
        <v>136.33333333333334</v>
      </c>
      <c r="CB6">
        <v>159</v>
      </c>
      <c r="CC6">
        <v>152.66666666666666</v>
      </c>
      <c r="CD6">
        <v>137.33333333333334</v>
      </c>
      <c r="CE6">
        <v>143</v>
      </c>
      <c r="CF6">
        <v>141.33333333333334</v>
      </c>
      <c r="CH6">
        <v>84</v>
      </c>
      <c r="CI6">
        <v>88</v>
      </c>
      <c r="CJ6">
        <v>82.666666666666671</v>
      </c>
      <c r="CK6">
        <v>85.666666666666671</v>
      </c>
      <c r="CL6">
        <v>87</v>
      </c>
      <c r="CM6">
        <v>74.333333333333329</v>
      </c>
      <c r="CP6">
        <v>74.333333333333329</v>
      </c>
      <c r="CQ6">
        <v>47.666666666666664</v>
      </c>
      <c r="CR6">
        <v>48.833333333333336</v>
      </c>
      <c r="CS6">
        <v>51</v>
      </c>
      <c r="CT6">
        <v>49.5</v>
      </c>
      <c r="CV6">
        <v>80.483870967741936</v>
      </c>
      <c r="CW6">
        <v>44.979166666666664</v>
      </c>
      <c r="CX6">
        <v>55.25</v>
      </c>
      <c r="CY6">
        <v>57.724137931034484</v>
      </c>
      <c r="CZ6">
        <v>55.74074074074074</v>
      </c>
      <c r="DB6">
        <v>56.5</v>
      </c>
      <c r="DC6">
        <v>45.833333333333336</v>
      </c>
      <c r="DD6">
        <v>45.333333333333336</v>
      </c>
      <c r="DE6">
        <v>44.5</v>
      </c>
      <c r="DF6">
        <v>39.666666666666664</v>
      </c>
      <c r="DH6">
        <v>56</v>
      </c>
      <c r="DI6">
        <v>43.978723404255319</v>
      </c>
      <c r="DJ6">
        <v>47.083333333333336</v>
      </c>
      <c r="DK6">
        <v>34.892857142857146</v>
      </c>
      <c r="DL6">
        <v>33.444444444444443</v>
      </c>
      <c r="DN6">
        <v>12.423333333333334</v>
      </c>
      <c r="DO6">
        <v>12.683333333333332</v>
      </c>
      <c r="DP6">
        <v>12.681666666666667</v>
      </c>
      <c r="DQ6">
        <v>12.668333333333335</v>
      </c>
      <c r="DR6">
        <v>12.606666666666667</v>
      </c>
      <c r="DT6">
        <v>12.42</v>
      </c>
      <c r="DU6">
        <v>12.669574468085104</v>
      </c>
      <c r="DV6">
        <v>12.659583333333336</v>
      </c>
      <c r="DW6">
        <v>12.680357142857147</v>
      </c>
      <c r="DX6">
        <v>12.628888888888889</v>
      </c>
      <c r="DZ6">
        <v>11.700000000000001</v>
      </c>
      <c r="EA6">
        <v>11.528333333333334</v>
      </c>
      <c r="EB6">
        <v>11.568333333333333</v>
      </c>
      <c r="EC6">
        <v>11.598333333333334</v>
      </c>
      <c r="ED6">
        <v>11.595000000000001</v>
      </c>
      <c r="EF6">
        <v>11.749032258064513</v>
      </c>
      <c r="EG6">
        <v>11.568541666666663</v>
      </c>
      <c r="EH6">
        <v>11.653333333333334</v>
      </c>
      <c r="EI6">
        <v>11.688620689655176</v>
      </c>
      <c r="EJ6">
        <v>11.7</v>
      </c>
      <c r="EL6">
        <v>87.833333333333329</v>
      </c>
      <c r="EM6">
        <v>43.333333333333336</v>
      </c>
      <c r="EN6">
        <v>39</v>
      </c>
      <c r="EO6">
        <v>37</v>
      </c>
      <c r="EP6">
        <v>37</v>
      </c>
      <c r="ER6">
        <v>86.806451612903231</v>
      </c>
      <c r="ES6">
        <v>51.06666666666667</v>
      </c>
      <c r="ET6">
        <v>56.277777777777779</v>
      </c>
      <c r="EU6">
        <v>56</v>
      </c>
      <c r="EV6">
        <v>51</v>
      </c>
      <c r="EX6">
        <v>52.166666666666664</v>
      </c>
      <c r="EY6">
        <v>0</v>
      </c>
      <c r="EZ6">
        <v>3.5</v>
      </c>
      <c r="FA6">
        <v>22.666666666666668</v>
      </c>
      <c r="FB6">
        <v>25.5</v>
      </c>
      <c r="FD6">
        <v>56.612903225806448</v>
      </c>
      <c r="FE6">
        <v>6.117647058823529</v>
      </c>
      <c r="FF6">
        <v>2.3846153846153846</v>
      </c>
      <c r="FG6">
        <v>18.823529411764707</v>
      </c>
      <c r="FH6">
        <v>20.368421052631579</v>
      </c>
      <c r="FJ6">
        <v>12.481666666666669</v>
      </c>
      <c r="FK6">
        <v>12.549999999999999</v>
      </c>
      <c r="FL6">
        <v>12.781666666666666</v>
      </c>
      <c r="FM6">
        <v>12.686666666666667</v>
      </c>
      <c r="FN6">
        <v>12.603333333333333</v>
      </c>
      <c r="FP6">
        <v>12.452580645161291</v>
      </c>
      <c r="FQ6">
        <v>12.530588235294122</v>
      </c>
      <c r="FR6">
        <v>12.739230769230771</v>
      </c>
      <c r="FS6">
        <v>12.65</v>
      </c>
      <c r="FT6">
        <v>12.583157894736843</v>
      </c>
      <c r="FV6">
        <v>11.933333333333332</v>
      </c>
      <c r="FW6">
        <v>11.401666666666666</v>
      </c>
      <c r="FX6">
        <v>11.425000000000002</v>
      </c>
      <c r="FY6">
        <v>11.431666666666667</v>
      </c>
      <c r="FZ6">
        <v>11.426666666666668</v>
      </c>
      <c r="GB6">
        <v>11.857741935483869</v>
      </c>
      <c r="GC6">
        <v>11.519333333333334</v>
      </c>
      <c r="GD6">
        <v>11.613888888888885</v>
      </c>
      <c r="GE6">
        <v>11.659333333333333</v>
      </c>
      <c r="GF6">
        <v>11.611999999999998</v>
      </c>
    </row>
    <row r="7" spans="1:188" x14ac:dyDescent="0.3">
      <c r="A7" t="s">
        <v>636</v>
      </c>
      <c r="B7" t="s">
        <v>39</v>
      </c>
      <c r="C7">
        <v>1</v>
      </c>
      <c r="D7">
        <v>20</v>
      </c>
      <c r="E7">
        <v>190.5</v>
      </c>
      <c r="F7">
        <v>110.27272727272727</v>
      </c>
      <c r="G7">
        <v>30</v>
      </c>
      <c r="H7">
        <v>12</v>
      </c>
      <c r="I7">
        <v>17</v>
      </c>
      <c r="J7">
        <v>280</v>
      </c>
      <c r="K7">
        <v>227</v>
      </c>
      <c r="L7">
        <v>205</v>
      </c>
      <c r="M7">
        <f t="shared" si="0"/>
        <v>93.181818181818173</v>
      </c>
      <c r="O7">
        <v>88</v>
      </c>
      <c r="P7">
        <v>83.967741939999996</v>
      </c>
      <c r="Q7">
        <v>85.451612900000001</v>
      </c>
      <c r="R7">
        <v>83.516129030000002</v>
      </c>
      <c r="T7">
        <v>9</v>
      </c>
      <c r="U7">
        <v>0</v>
      </c>
      <c r="V7">
        <v>12</v>
      </c>
      <c r="W7">
        <v>0</v>
      </c>
      <c r="Y7">
        <v>93</v>
      </c>
      <c r="Z7">
        <v>93</v>
      </c>
      <c r="AA7">
        <v>93</v>
      </c>
      <c r="AB7">
        <v>92</v>
      </c>
      <c r="AD7">
        <v>-0.41071428599999998</v>
      </c>
      <c r="AE7">
        <v>-0.41071428599999998</v>
      </c>
      <c r="AF7">
        <v>-0.38035714300000001</v>
      </c>
      <c r="AG7">
        <v>-0.52321428599999997</v>
      </c>
      <c r="AI7">
        <v>3.4428571429999999</v>
      </c>
      <c r="AJ7">
        <v>3.6428571430000001</v>
      </c>
      <c r="AK7">
        <v>2.771428571</v>
      </c>
      <c r="AL7">
        <v>2.9285714289999998</v>
      </c>
      <c r="AN7">
        <v>70.806451609999996</v>
      </c>
      <c r="AO7">
        <v>80.516129030000002</v>
      </c>
      <c r="AP7">
        <v>58.387096769999999</v>
      </c>
      <c r="AQ7">
        <v>83.677419349999994</v>
      </c>
      <c r="AS7">
        <v>25</v>
      </c>
      <c r="AT7">
        <v>16</v>
      </c>
      <c r="AU7">
        <v>0</v>
      </c>
      <c r="AV7">
        <v>34</v>
      </c>
      <c r="AX7">
        <v>74</v>
      </c>
      <c r="AY7">
        <v>77</v>
      </c>
      <c r="AZ7">
        <v>72</v>
      </c>
      <c r="BA7">
        <v>89</v>
      </c>
      <c r="BC7">
        <v>-0.241071429</v>
      </c>
      <c r="BD7">
        <v>-0.53928571400000003</v>
      </c>
      <c r="BE7">
        <v>-0.428571429</v>
      </c>
      <c r="BF7">
        <v>-0.305357143</v>
      </c>
      <c r="BH7">
        <v>2.1428571430000001</v>
      </c>
      <c r="BI7">
        <v>3.1571428570000002</v>
      </c>
      <c r="BJ7">
        <v>2.542857143</v>
      </c>
      <c r="BK7">
        <v>2.6142857140000002</v>
      </c>
      <c r="BM7">
        <v>31.434416410000001</v>
      </c>
      <c r="BN7">
        <v>30.464051990000002</v>
      </c>
      <c r="BO7">
        <v>34.535391009999998</v>
      </c>
      <c r="BP7">
        <v>32.336145610000003</v>
      </c>
      <c r="BQ7">
        <v>26.657744300000001</v>
      </c>
      <c r="BR7">
        <v>25.043737109999999</v>
      </c>
      <c r="BT7">
        <v>61.333333330000002</v>
      </c>
      <c r="BU7">
        <v>86</v>
      </c>
      <c r="BV7">
        <v>81</v>
      </c>
      <c r="BW7">
        <v>62.666666669999998</v>
      </c>
      <c r="BX7">
        <v>89</v>
      </c>
      <c r="BY7">
        <v>81</v>
      </c>
      <c r="CA7">
        <v>115.66666666666667</v>
      </c>
      <c r="CB7">
        <v>121</v>
      </c>
      <c r="CC7">
        <v>115</v>
      </c>
      <c r="CD7">
        <v>119.33333333333333</v>
      </c>
      <c r="CE7">
        <v>125</v>
      </c>
      <c r="CF7">
        <v>116</v>
      </c>
      <c r="CH7">
        <v>67.666666666666671</v>
      </c>
      <c r="CI7">
        <v>67</v>
      </c>
      <c r="CJ7">
        <v>69.333333333333329</v>
      </c>
      <c r="CK7">
        <v>69.666666666666671</v>
      </c>
      <c r="CL7">
        <v>70</v>
      </c>
      <c r="CM7">
        <v>70.333333333333329</v>
      </c>
      <c r="CP7">
        <v>61.166666666666664</v>
      </c>
      <c r="CQ7">
        <v>48.5</v>
      </c>
      <c r="CR7">
        <v>48</v>
      </c>
      <c r="CS7">
        <v>46.666666666666664</v>
      </c>
      <c r="CT7">
        <v>48.166666666666664</v>
      </c>
      <c r="CV7">
        <v>67.548387096774192</v>
      </c>
      <c r="CW7">
        <v>45.434782608695649</v>
      </c>
      <c r="CX7">
        <v>50.4</v>
      </c>
      <c r="CY7">
        <v>51.9</v>
      </c>
      <c r="CZ7">
        <v>48.344827586206897</v>
      </c>
      <c r="DB7">
        <v>84.166666666666671</v>
      </c>
      <c r="DC7">
        <v>82.833333333333329</v>
      </c>
      <c r="DD7">
        <v>82.666666666666671</v>
      </c>
      <c r="DE7">
        <v>81</v>
      </c>
      <c r="DF7">
        <v>83.166666666666671</v>
      </c>
      <c r="DH7">
        <v>82</v>
      </c>
      <c r="DI7">
        <v>85.666666666666671</v>
      </c>
      <c r="DJ7">
        <v>82.916666666666671</v>
      </c>
      <c r="DK7">
        <v>78.275862068965523</v>
      </c>
      <c r="DL7">
        <v>82.25</v>
      </c>
      <c r="DN7">
        <v>11.815</v>
      </c>
      <c r="DO7">
        <v>11.975</v>
      </c>
      <c r="DP7">
        <v>11.951666666666668</v>
      </c>
      <c r="DQ7">
        <v>11.943333333333333</v>
      </c>
      <c r="DR7">
        <v>11.951666666666668</v>
      </c>
      <c r="DT7">
        <v>11.8</v>
      </c>
      <c r="DU7">
        <v>12.015777777777778</v>
      </c>
      <c r="DV7">
        <v>11.922083333333331</v>
      </c>
      <c r="DW7">
        <v>11.866896551724141</v>
      </c>
      <c r="DX7">
        <v>11.939285714285713</v>
      </c>
      <c r="DZ7">
        <v>11.886666666666668</v>
      </c>
      <c r="EA7">
        <v>11.781666666666666</v>
      </c>
      <c r="EB7">
        <v>12.028333333333334</v>
      </c>
      <c r="EC7">
        <v>12.030000000000001</v>
      </c>
      <c r="ED7">
        <v>12.055</v>
      </c>
      <c r="EF7">
        <v>11.804193548387095</v>
      </c>
      <c r="EG7">
        <v>11.840434782608691</v>
      </c>
      <c r="EH7">
        <v>12.012799999999997</v>
      </c>
      <c r="EI7">
        <v>12.062999999999997</v>
      </c>
      <c r="EJ7">
        <v>12.115172413793101</v>
      </c>
      <c r="EL7">
        <v>89.5</v>
      </c>
      <c r="EM7">
        <v>58.333333333333336</v>
      </c>
      <c r="EN7">
        <v>60.5</v>
      </c>
      <c r="EO7">
        <v>70.833333333333329</v>
      </c>
      <c r="EP7">
        <v>79.333333333333329</v>
      </c>
      <c r="ER7">
        <v>86.258064516129039</v>
      </c>
      <c r="ES7">
        <v>76</v>
      </c>
      <c r="ET7">
        <v>70.466666666666669</v>
      </c>
      <c r="EU7">
        <v>75.529411764705884</v>
      </c>
      <c r="EV7">
        <v>83.0625</v>
      </c>
      <c r="EX7">
        <v>65.833333333333329</v>
      </c>
      <c r="EY7">
        <v>56.5</v>
      </c>
      <c r="EZ7">
        <v>55.333333333333336</v>
      </c>
      <c r="FA7">
        <v>53.166666666666664</v>
      </c>
      <c r="FB7">
        <v>54.666666666666664</v>
      </c>
      <c r="FD7">
        <v>74.870967741935488</v>
      </c>
      <c r="FE7">
        <v>60.666666666666664</v>
      </c>
      <c r="FF7">
        <v>57.266666666666666</v>
      </c>
      <c r="FG7">
        <v>53.166666666666664</v>
      </c>
      <c r="FH7">
        <v>56.75</v>
      </c>
      <c r="FJ7">
        <v>11.984999999999999</v>
      </c>
      <c r="FK7">
        <v>12.12</v>
      </c>
      <c r="FL7">
        <v>12.146666666666667</v>
      </c>
      <c r="FM7">
        <v>12.133333333333335</v>
      </c>
      <c r="FN7">
        <v>12.131666666666668</v>
      </c>
      <c r="FP7">
        <v>11.984838709677417</v>
      </c>
      <c r="FQ7">
        <v>12.092000000000001</v>
      </c>
      <c r="FR7">
        <v>12.123333333333335</v>
      </c>
      <c r="FS7">
        <v>12.154999999999999</v>
      </c>
      <c r="FT7">
        <v>12.142499999999998</v>
      </c>
      <c r="FV7">
        <v>11.705</v>
      </c>
      <c r="FW7">
        <v>11.313333333333333</v>
      </c>
      <c r="FX7">
        <v>11.418333333333331</v>
      </c>
      <c r="FY7">
        <v>11.426666666666668</v>
      </c>
      <c r="FZ7">
        <v>11.493333333333334</v>
      </c>
      <c r="GB7">
        <v>11.600967741935486</v>
      </c>
      <c r="GC7">
        <v>11.463076923076924</v>
      </c>
      <c r="GD7">
        <v>11.552666666666665</v>
      </c>
      <c r="GE7">
        <v>11.551176470588235</v>
      </c>
      <c r="GF7">
        <v>11.658125</v>
      </c>
    </row>
    <row r="8" spans="1:188" x14ac:dyDescent="0.3">
      <c r="A8" t="s">
        <v>634</v>
      </c>
      <c r="B8" t="s">
        <v>40</v>
      </c>
      <c r="C8">
        <v>1</v>
      </c>
      <c r="D8">
        <v>24</v>
      </c>
      <c r="E8">
        <v>182.88</v>
      </c>
      <c r="F8">
        <v>61.090909090909086</v>
      </c>
      <c r="G8">
        <v>4.0999999999999996</v>
      </c>
      <c r="H8">
        <v>4</v>
      </c>
      <c r="I8">
        <v>9</v>
      </c>
      <c r="J8">
        <v>280</v>
      </c>
      <c r="K8">
        <v>224</v>
      </c>
      <c r="L8">
        <v>175</v>
      </c>
      <c r="M8">
        <f t="shared" si="0"/>
        <v>79.545454545454533</v>
      </c>
      <c r="O8">
        <v>62.870967739999998</v>
      </c>
      <c r="P8">
        <v>64.064516130000001</v>
      </c>
      <c r="Q8">
        <v>59.580645160000003</v>
      </c>
      <c r="R8">
        <v>64.741935479999995</v>
      </c>
      <c r="T8">
        <v>20</v>
      </c>
      <c r="U8">
        <v>17</v>
      </c>
      <c r="V8">
        <v>21</v>
      </c>
      <c r="W8">
        <v>16</v>
      </c>
      <c r="Y8">
        <v>90</v>
      </c>
      <c r="Z8">
        <v>88</v>
      </c>
      <c r="AA8">
        <v>88</v>
      </c>
      <c r="AB8">
        <v>89</v>
      </c>
      <c r="AD8">
        <v>-0.24821428600000001</v>
      </c>
      <c r="AE8">
        <v>-0.375</v>
      </c>
      <c r="AF8">
        <v>-0.28749999999999998</v>
      </c>
      <c r="AG8">
        <v>-0.40535714299999998</v>
      </c>
      <c r="AI8">
        <v>3.0714285710000002</v>
      </c>
      <c r="AJ8">
        <v>2.7571428569999998</v>
      </c>
      <c r="AK8">
        <v>2.2428571430000002</v>
      </c>
      <c r="AL8">
        <v>2.728571429</v>
      </c>
      <c r="AN8">
        <v>72.064516130000001</v>
      </c>
      <c r="AO8">
        <v>82</v>
      </c>
      <c r="AP8">
        <v>58.709677419999998</v>
      </c>
      <c r="AQ8">
        <v>71.161290320000006</v>
      </c>
      <c r="AS8">
        <v>1</v>
      </c>
      <c r="AT8">
        <v>0</v>
      </c>
      <c r="AU8">
        <v>7</v>
      </c>
      <c r="AV8">
        <v>0</v>
      </c>
      <c r="AX8">
        <v>83</v>
      </c>
      <c r="AY8">
        <v>86</v>
      </c>
      <c r="AZ8">
        <v>78</v>
      </c>
      <c r="BA8">
        <v>83</v>
      </c>
      <c r="BC8">
        <v>-0.33928571400000002</v>
      </c>
      <c r="BD8">
        <v>-0.83750000000000002</v>
      </c>
      <c r="BE8">
        <v>-0.242857143</v>
      </c>
      <c r="BF8">
        <v>-0.491071429</v>
      </c>
      <c r="BH8">
        <v>2.1571428570000002</v>
      </c>
      <c r="BI8">
        <v>4.128571429</v>
      </c>
      <c r="BJ8">
        <v>3.1142857140000002</v>
      </c>
      <c r="BK8">
        <v>3.9</v>
      </c>
      <c r="BM8">
        <v>12.7441</v>
      </c>
      <c r="BN8">
        <v>16.2668</v>
      </c>
      <c r="BO8">
        <v>15.62</v>
      </c>
      <c r="BP8">
        <v>18.347771030000001</v>
      </c>
      <c r="BQ8">
        <v>16.844906559999998</v>
      </c>
      <c r="BR8">
        <v>16.10117894</v>
      </c>
      <c r="BT8">
        <v>58.666666669999998</v>
      </c>
      <c r="BU8">
        <v>82</v>
      </c>
      <c r="BV8">
        <v>78</v>
      </c>
      <c r="BW8">
        <v>60.666666669999998</v>
      </c>
      <c r="BX8">
        <v>80</v>
      </c>
      <c r="BY8">
        <v>73.333333330000002</v>
      </c>
      <c r="CA8">
        <v>108.33333333333333</v>
      </c>
      <c r="CB8">
        <v>111</v>
      </c>
      <c r="CC8">
        <v>112</v>
      </c>
      <c r="CD8">
        <v>110.33333333333333</v>
      </c>
      <c r="CE8">
        <v>113</v>
      </c>
      <c r="CF8">
        <v>109.66666666666667</v>
      </c>
      <c r="CH8">
        <v>67.333333333333329</v>
      </c>
      <c r="CI8">
        <v>72</v>
      </c>
      <c r="CJ8">
        <v>71.666666666666671</v>
      </c>
      <c r="CK8">
        <v>75.333333333333329</v>
      </c>
      <c r="CL8">
        <v>73</v>
      </c>
      <c r="CM8">
        <v>73</v>
      </c>
      <c r="CP8">
        <v>63.5</v>
      </c>
      <c r="CQ8">
        <v>0.33333333333333331</v>
      </c>
      <c r="CR8">
        <v>0</v>
      </c>
      <c r="CS8">
        <v>1.1666666666666667</v>
      </c>
      <c r="CT8">
        <v>0.66666666666666663</v>
      </c>
      <c r="CV8">
        <v>64.774193548387103</v>
      </c>
      <c r="CW8">
        <v>7.5333333333333332</v>
      </c>
      <c r="CX8">
        <v>9.35</v>
      </c>
      <c r="CY8">
        <v>13.411764705882353</v>
      </c>
      <c r="CZ8">
        <v>13.533333333333333</v>
      </c>
      <c r="DB8">
        <v>59.666666666666664</v>
      </c>
      <c r="DC8">
        <v>58.166666666666664</v>
      </c>
      <c r="DD8">
        <v>46</v>
      </c>
      <c r="DE8">
        <v>49.833333333333336</v>
      </c>
      <c r="DF8">
        <v>50.166666666666664</v>
      </c>
      <c r="DH8">
        <v>46</v>
      </c>
      <c r="DI8">
        <v>56.30952380952381</v>
      </c>
      <c r="DJ8">
        <v>48.090909090909093</v>
      </c>
      <c r="DK8">
        <v>50.421052631578945</v>
      </c>
      <c r="DL8">
        <v>46.882352941176471</v>
      </c>
      <c r="DN8">
        <v>12.841666666666667</v>
      </c>
      <c r="DO8">
        <v>13.045</v>
      </c>
      <c r="DP8">
        <v>13.18</v>
      </c>
      <c r="DQ8">
        <v>13.148333333333335</v>
      </c>
      <c r="DR8">
        <v>13.121666666666664</v>
      </c>
      <c r="DT8">
        <v>13.09</v>
      </c>
      <c r="DU8">
        <v>13.067380952380956</v>
      </c>
      <c r="DV8">
        <v>13.155454545454546</v>
      </c>
      <c r="DW8">
        <v>13.132105263157895</v>
      </c>
      <c r="DX8">
        <v>13.22764705882353</v>
      </c>
      <c r="DZ8">
        <v>12.666666666666666</v>
      </c>
      <c r="EA8">
        <v>12.886666666666665</v>
      </c>
      <c r="EB8">
        <v>12.9</v>
      </c>
      <c r="EC8">
        <v>12.891666666666666</v>
      </c>
      <c r="ED8">
        <v>12.85</v>
      </c>
      <c r="EF8">
        <v>12.633548387096775</v>
      </c>
      <c r="EG8">
        <v>12.869333333333332</v>
      </c>
      <c r="EH8">
        <v>12.885499999999997</v>
      </c>
      <c r="EI8">
        <v>12.872352941176468</v>
      </c>
      <c r="EJ8">
        <v>12.886666666666667</v>
      </c>
      <c r="EL8">
        <v>60.833333333333336</v>
      </c>
      <c r="EM8">
        <v>9.6666666666666661</v>
      </c>
      <c r="EN8">
        <v>10</v>
      </c>
      <c r="EO8">
        <v>12</v>
      </c>
      <c r="EP8">
        <v>10.166666666666666</v>
      </c>
      <c r="ER8">
        <v>52.903225806451616</v>
      </c>
      <c r="ES8">
        <v>26.4</v>
      </c>
      <c r="ET8">
        <v>23.375</v>
      </c>
      <c r="EU8">
        <v>27.266666666666666</v>
      </c>
      <c r="EV8">
        <v>26.5</v>
      </c>
      <c r="EX8">
        <v>44</v>
      </c>
      <c r="EY8">
        <v>47.666666666666664</v>
      </c>
      <c r="EZ8">
        <v>45.333333333333336</v>
      </c>
      <c r="FA8">
        <v>52.166666666666664</v>
      </c>
      <c r="FB8">
        <v>45.5</v>
      </c>
      <c r="FD8">
        <v>44.516129032258064</v>
      </c>
      <c r="FE8">
        <v>45.642857142857146</v>
      </c>
      <c r="FF8">
        <v>43.733333333333334</v>
      </c>
      <c r="FG8">
        <v>51.06666666666667</v>
      </c>
      <c r="FH8">
        <v>46.2</v>
      </c>
      <c r="FJ8">
        <v>13.128333333333332</v>
      </c>
      <c r="FK8">
        <v>13.186666666666667</v>
      </c>
      <c r="FL8">
        <v>13.25</v>
      </c>
      <c r="FM8">
        <v>13.121666666666668</v>
      </c>
      <c r="FN8">
        <v>13.258333333333333</v>
      </c>
      <c r="FP8">
        <v>13.118064516129035</v>
      </c>
      <c r="FQ8">
        <v>13.216428571428569</v>
      </c>
      <c r="FR8">
        <v>13.246</v>
      </c>
      <c r="FS8">
        <v>13.158666666666671</v>
      </c>
      <c r="FT8">
        <v>13.233333333333331</v>
      </c>
      <c r="FV8">
        <v>12.74</v>
      </c>
      <c r="FW8">
        <v>12.984999999999999</v>
      </c>
      <c r="FX8">
        <v>12.999999999999998</v>
      </c>
      <c r="FY8">
        <v>12.994999999999999</v>
      </c>
      <c r="FZ8">
        <v>12.996666666666668</v>
      </c>
      <c r="GB8">
        <v>12.766129032258068</v>
      </c>
      <c r="GC8">
        <v>12.892666666666669</v>
      </c>
      <c r="GD8">
        <v>12.918750000000001</v>
      </c>
      <c r="GE8">
        <v>12.915333333333335</v>
      </c>
      <c r="GF8">
        <v>12.919285714285715</v>
      </c>
    </row>
    <row r="9" spans="1:188" x14ac:dyDescent="0.3">
      <c r="B9" t="s">
        <v>41</v>
      </c>
      <c r="C9">
        <v>1</v>
      </c>
      <c r="D9">
        <v>21</v>
      </c>
      <c r="E9">
        <v>170.18</v>
      </c>
      <c r="F9">
        <v>74</v>
      </c>
      <c r="G9">
        <v>12.9</v>
      </c>
      <c r="H9">
        <v>5</v>
      </c>
      <c r="I9">
        <v>9</v>
      </c>
      <c r="J9">
        <v>290</v>
      </c>
      <c r="K9">
        <v>232</v>
      </c>
      <c r="L9">
        <v>275</v>
      </c>
      <c r="M9">
        <f t="shared" si="0"/>
        <v>124.99999999999999</v>
      </c>
      <c r="O9">
        <v>69.741935479999995</v>
      </c>
      <c r="P9">
        <v>66.258064520000005</v>
      </c>
      <c r="Q9">
        <v>72.774193550000007</v>
      </c>
      <c r="R9">
        <v>67.290322579999994</v>
      </c>
      <c r="T9">
        <v>19</v>
      </c>
      <c r="U9">
        <v>9</v>
      </c>
      <c r="V9">
        <v>24</v>
      </c>
      <c r="W9">
        <v>21</v>
      </c>
      <c r="Y9">
        <v>85</v>
      </c>
      <c r="Z9">
        <v>82</v>
      </c>
      <c r="AA9">
        <v>86</v>
      </c>
      <c r="AB9">
        <v>86</v>
      </c>
      <c r="AD9">
        <v>-0.30714285699999999</v>
      </c>
      <c r="AE9">
        <v>-0.423214286</v>
      </c>
      <c r="AF9">
        <v>-0.26250000000000001</v>
      </c>
      <c r="AG9">
        <v>-0.35178571400000003</v>
      </c>
      <c r="AI9">
        <v>3.0571428570000001</v>
      </c>
      <c r="AJ9">
        <v>2.3571428569999999</v>
      </c>
      <c r="AK9">
        <v>2.1428571430000001</v>
      </c>
      <c r="AL9">
        <v>2.9714285710000001</v>
      </c>
      <c r="AN9">
        <v>66.451612900000001</v>
      </c>
      <c r="AO9">
        <v>84.741935479999995</v>
      </c>
      <c r="AP9">
        <v>78.677419349999994</v>
      </c>
      <c r="AQ9">
        <v>82.419354839999997</v>
      </c>
      <c r="AS9">
        <v>0</v>
      </c>
      <c r="AT9">
        <v>0</v>
      </c>
      <c r="AU9">
        <v>0</v>
      </c>
      <c r="AV9">
        <v>0</v>
      </c>
      <c r="AX9">
        <v>78</v>
      </c>
      <c r="AY9">
        <v>87</v>
      </c>
      <c r="AZ9">
        <v>84</v>
      </c>
      <c r="BA9">
        <v>84</v>
      </c>
      <c r="BC9">
        <v>-0.35892857099999997</v>
      </c>
      <c r="BD9">
        <v>-0.91428571400000003</v>
      </c>
      <c r="BE9">
        <v>-0.41428571400000003</v>
      </c>
      <c r="BF9">
        <v>-0.764285714</v>
      </c>
      <c r="BH9">
        <v>4.2714285710000004</v>
      </c>
      <c r="BI9">
        <v>4.2571428569999998</v>
      </c>
      <c r="BJ9">
        <v>3.9285714289999998</v>
      </c>
      <c r="BK9">
        <v>3.8571428569999999</v>
      </c>
      <c r="BM9">
        <v>24.151199999999999</v>
      </c>
      <c r="BN9">
        <v>32.176499999999997</v>
      </c>
      <c r="BO9">
        <v>29.634599999999999</v>
      </c>
      <c r="BP9">
        <v>24.520921850000001</v>
      </c>
      <c r="BQ9">
        <v>20.139536499999998</v>
      </c>
      <c r="BR9">
        <v>20.833032540000001</v>
      </c>
      <c r="BT9">
        <v>63.666666669999998</v>
      </c>
      <c r="BU9">
        <v>90</v>
      </c>
      <c r="BV9">
        <v>91.666666669999998</v>
      </c>
      <c r="BW9">
        <v>56</v>
      </c>
      <c r="BX9">
        <v>96</v>
      </c>
      <c r="BY9">
        <v>94</v>
      </c>
      <c r="CA9">
        <v>129</v>
      </c>
      <c r="CB9">
        <v>131</v>
      </c>
      <c r="CC9">
        <v>123.66666666666667</v>
      </c>
      <c r="CD9">
        <v>138.33333333333334</v>
      </c>
      <c r="CE9">
        <v>140</v>
      </c>
      <c r="CF9">
        <v>132</v>
      </c>
      <c r="CH9">
        <v>60.333333333333336</v>
      </c>
      <c r="CI9">
        <v>65</v>
      </c>
      <c r="CJ9">
        <v>58</v>
      </c>
      <c r="CK9">
        <v>63</v>
      </c>
      <c r="CL9">
        <v>63</v>
      </c>
      <c r="CM9">
        <v>63.666666666666664</v>
      </c>
      <c r="CP9">
        <v>54.666666666666664</v>
      </c>
      <c r="CQ9">
        <v>0.5</v>
      </c>
      <c r="CR9">
        <v>2.1666666666666665</v>
      </c>
      <c r="CS9">
        <v>9.5</v>
      </c>
      <c r="CT9">
        <v>8.8333333333333339</v>
      </c>
      <c r="CV9">
        <v>61.193548387096776</v>
      </c>
      <c r="CW9">
        <v>8.3030303030303028</v>
      </c>
      <c r="CX9">
        <v>10.947368421052632</v>
      </c>
      <c r="CY9">
        <v>17.684210526315791</v>
      </c>
      <c r="CZ9">
        <v>13.64</v>
      </c>
      <c r="DB9">
        <v>58.666666666666664</v>
      </c>
      <c r="DC9">
        <v>54.5</v>
      </c>
      <c r="DD9">
        <v>48</v>
      </c>
      <c r="DE9">
        <v>43.666666666666664</v>
      </c>
      <c r="DF9">
        <v>50.5</v>
      </c>
      <c r="DH9">
        <v>52</v>
      </c>
      <c r="DI9">
        <v>54.675675675675677</v>
      </c>
      <c r="DJ9">
        <v>48.7</v>
      </c>
      <c r="DK9">
        <v>44.3</v>
      </c>
      <c r="DL9">
        <v>44.64</v>
      </c>
      <c r="DN9">
        <v>13.105000000000002</v>
      </c>
      <c r="DO9">
        <v>13.438333333333333</v>
      </c>
      <c r="DP9">
        <v>13.409999999999998</v>
      </c>
      <c r="DQ9">
        <v>13.358333333333333</v>
      </c>
      <c r="DR9">
        <v>13.293333333333335</v>
      </c>
      <c r="DT9">
        <v>13.17</v>
      </c>
      <c r="DU9">
        <v>13.33837837837838</v>
      </c>
      <c r="DV9">
        <v>13.419999999999998</v>
      </c>
      <c r="DW9">
        <v>13.3385</v>
      </c>
      <c r="DX9">
        <v>13.340000000000002</v>
      </c>
      <c r="DZ9">
        <v>12.350000000000001</v>
      </c>
      <c r="EA9">
        <v>12.660000000000002</v>
      </c>
      <c r="EB9">
        <v>12.796666666666667</v>
      </c>
      <c r="EC9">
        <v>12.846666666666666</v>
      </c>
      <c r="ED9">
        <v>12.861666666666665</v>
      </c>
      <c r="EF9">
        <v>12.258064516129032</v>
      </c>
      <c r="EG9">
        <v>12.624848484848489</v>
      </c>
      <c r="EH9">
        <v>12.768421052631579</v>
      </c>
      <c r="EI9">
        <v>12.848421052631577</v>
      </c>
      <c r="EJ9">
        <v>12.873600000000003</v>
      </c>
      <c r="EL9">
        <v>67.666666666666671</v>
      </c>
      <c r="EM9">
        <v>0</v>
      </c>
      <c r="EN9">
        <v>0.66666666666666663</v>
      </c>
      <c r="EO9">
        <v>0</v>
      </c>
      <c r="EP9">
        <v>0.16666666666666666</v>
      </c>
      <c r="ER9">
        <v>61.29032258064516</v>
      </c>
      <c r="ES9">
        <v>16.466666666666665</v>
      </c>
      <c r="ET9">
        <v>19.866666666666667</v>
      </c>
      <c r="EU9">
        <v>14.133333333333333</v>
      </c>
      <c r="EV9">
        <v>15.866666666666667</v>
      </c>
      <c r="EX9">
        <v>64</v>
      </c>
      <c r="EY9">
        <v>53.166666666666664</v>
      </c>
      <c r="EZ9">
        <v>47.333333333333336</v>
      </c>
      <c r="FA9">
        <v>46.666666666666664</v>
      </c>
      <c r="FB9">
        <v>42.833333333333336</v>
      </c>
      <c r="FD9">
        <v>56.58064516129032</v>
      </c>
      <c r="FE9">
        <v>62.5625</v>
      </c>
      <c r="FF9">
        <v>54.333333333333336</v>
      </c>
      <c r="FG9">
        <v>47.133333333333333</v>
      </c>
      <c r="FH9">
        <v>44.466666666666669</v>
      </c>
      <c r="FJ9">
        <v>12.94</v>
      </c>
      <c r="FK9">
        <v>13.045</v>
      </c>
      <c r="FL9">
        <v>13.038333333333332</v>
      </c>
      <c r="FM9">
        <v>13.061666666666666</v>
      </c>
      <c r="FN9">
        <v>13.135</v>
      </c>
      <c r="FP9">
        <v>12.906451612903229</v>
      </c>
      <c r="FQ9">
        <v>13.010625000000001</v>
      </c>
      <c r="FR9">
        <v>13.052</v>
      </c>
      <c r="FS9">
        <v>13.100666666666667</v>
      </c>
      <c r="FT9">
        <v>13.164666666666669</v>
      </c>
      <c r="FV9">
        <v>12.521666666666668</v>
      </c>
      <c r="FW9">
        <v>12.885</v>
      </c>
      <c r="FX9">
        <v>12.908333333333333</v>
      </c>
      <c r="FY9">
        <v>12.876666666666667</v>
      </c>
      <c r="FZ9">
        <v>12.875</v>
      </c>
      <c r="GB9">
        <v>12.625483870967741</v>
      </c>
      <c r="GC9">
        <v>12.770000000000001</v>
      </c>
      <c r="GD9">
        <v>12.786666666666665</v>
      </c>
      <c r="GE9">
        <v>12.755333333333335</v>
      </c>
      <c r="GF9">
        <v>12.765333333333334</v>
      </c>
    </row>
    <row r="10" spans="1:188" x14ac:dyDescent="0.3">
      <c r="B10" t="s">
        <v>42</v>
      </c>
      <c r="C10">
        <v>1</v>
      </c>
      <c r="D10">
        <v>20</v>
      </c>
      <c r="E10">
        <v>175.26</v>
      </c>
      <c r="F10">
        <v>67.545454545454533</v>
      </c>
      <c r="G10">
        <v>15.6</v>
      </c>
      <c r="H10">
        <v>4</v>
      </c>
      <c r="I10">
        <v>17</v>
      </c>
      <c r="J10">
        <v>300</v>
      </c>
      <c r="K10">
        <v>239</v>
      </c>
      <c r="L10">
        <v>135</v>
      </c>
      <c r="M10">
        <f t="shared" si="0"/>
        <v>61.36363636363636</v>
      </c>
      <c r="O10">
        <v>71.709677420000006</v>
      </c>
      <c r="P10">
        <v>80.645161290000004</v>
      </c>
      <c r="Q10">
        <v>87.129032260000002</v>
      </c>
      <c r="R10">
        <v>80.451612900000001</v>
      </c>
      <c r="T10">
        <v>9</v>
      </c>
      <c r="U10">
        <v>6</v>
      </c>
      <c r="V10">
        <v>0</v>
      </c>
      <c r="W10">
        <v>0</v>
      </c>
      <c r="Y10">
        <v>87</v>
      </c>
      <c r="Z10">
        <v>89</v>
      </c>
      <c r="AA10">
        <v>90</v>
      </c>
      <c r="AB10">
        <v>90</v>
      </c>
      <c r="AD10">
        <v>-0.321428571</v>
      </c>
      <c r="AE10">
        <v>-0.382142857</v>
      </c>
      <c r="AF10">
        <v>-0.59642857100000002</v>
      </c>
      <c r="AG10">
        <v>-0.64464285700000001</v>
      </c>
      <c r="AI10">
        <v>1.6714285710000001</v>
      </c>
      <c r="AJ10">
        <v>2.7428571430000002</v>
      </c>
      <c r="AK10">
        <v>3.085714286</v>
      </c>
      <c r="AL10">
        <v>3.8857142859999998</v>
      </c>
      <c r="AN10">
        <v>88</v>
      </c>
      <c r="AO10">
        <v>83.193548390000004</v>
      </c>
      <c r="AP10">
        <v>86.258064520000005</v>
      </c>
      <c r="AQ10">
        <v>89.967741939999996</v>
      </c>
      <c r="AS10">
        <v>12</v>
      </c>
      <c r="AT10">
        <v>0</v>
      </c>
      <c r="AU10">
        <v>13</v>
      </c>
      <c r="AV10">
        <v>0</v>
      </c>
      <c r="AX10">
        <v>91</v>
      </c>
      <c r="AY10">
        <v>88</v>
      </c>
      <c r="AZ10">
        <v>88</v>
      </c>
      <c r="BA10">
        <v>90.5</v>
      </c>
      <c r="BC10">
        <v>-0.37857142900000001</v>
      </c>
      <c r="BD10">
        <v>-0.68035714300000005</v>
      </c>
      <c r="BE10">
        <v>-0.38035714300000001</v>
      </c>
      <c r="BF10">
        <v>-1.0982142859999999</v>
      </c>
      <c r="BH10">
        <v>2.5285714289999999</v>
      </c>
      <c r="BI10">
        <v>4.5</v>
      </c>
      <c r="BJ10">
        <v>4.4000000000000004</v>
      </c>
      <c r="BK10">
        <v>4.2714285710000004</v>
      </c>
      <c r="BM10">
        <v>27.786739730000001</v>
      </c>
      <c r="BN10">
        <v>38.70336674</v>
      </c>
      <c r="BO10">
        <v>35.486679420000002</v>
      </c>
      <c r="BP10">
        <v>29.421199999999999</v>
      </c>
      <c r="BQ10">
        <v>38.743299999999998</v>
      </c>
      <c r="BR10">
        <v>16.28443</v>
      </c>
      <c r="BT10">
        <v>74.333333330000002</v>
      </c>
      <c r="BU10">
        <v>97</v>
      </c>
      <c r="BV10">
        <v>95.333333330000002</v>
      </c>
      <c r="BW10">
        <v>80.666666669999998</v>
      </c>
      <c r="BX10">
        <v>115</v>
      </c>
      <c r="BY10">
        <v>111</v>
      </c>
      <c r="CA10">
        <v>117</v>
      </c>
      <c r="CB10">
        <v>114</v>
      </c>
      <c r="CC10">
        <v>113</v>
      </c>
      <c r="CD10">
        <v>123.66666666666667</v>
      </c>
      <c r="CE10">
        <v>117</v>
      </c>
      <c r="CF10">
        <v>122</v>
      </c>
      <c r="CH10">
        <v>68</v>
      </c>
      <c r="CI10">
        <v>70</v>
      </c>
      <c r="CJ10">
        <v>68.666666666666671</v>
      </c>
      <c r="CK10">
        <v>65.666666666666671</v>
      </c>
      <c r="CL10">
        <v>62</v>
      </c>
      <c r="CM10">
        <v>63.333333333333336</v>
      </c>
      <c r="CP10">
        <v>65.333333333333329</v>
      </c>
      <c r="CQ10">
        <v>44.333333333333336</v>
      </c>
      <c r="CR10">
        <v>40.5</v>
      </c>
      <c r="CS10">
        <v>36.833333333333336</v>
      </c>
      <c r="CT10">
        <v>27.833333333333332</v>
      </c>
      <c r="CV10">
        <v>78.516129032258064</v>
      </c>
      <c r="CW10">
        <v>45.4</v>
      </c>
      <c r="CX10">
        <v>46.535714285714285</v>
      </c>
      <c r="CY10">
        <v>43.785714285714285</v>
      </c>
      <c r="CZ10">
        <v>31.512820512820515</v>
      </c>
      <c r="DB10">
        <v>57.666666666666664</v>
      </c>
      <c r="DC10">
        <v>51.5</v>
      </c>
      <c r="DD10">
        <v>45.666666666666664</v>
      </c>
      <c r="DE10">
        <v>52.166666666666664</v>
      </c>
      <c r="DF10">
        <v>47.833333333333336</v>
      </c>
      <c r="DH10">
        <v>61</v>
      </c>
      <c r="DI10">
        <v>58.444444444444443</v>
      </c>
      <c r="DJ10">
        <v>50</v>
      </c>
      <c r="DK10">
        <v>41.261904761904759</v>
      </c>
      <c r="DL10">
        <v>41.564102564102562</v>
      </c>
      <c r="DN10">
        <v>12.703333333333333</v>
      </c>
      <c r="DO10">
        <v>12.731666666666667</v>
      </c>
      <c r="DP10">
        <v>12.744999999999999</v>
      </c>
      <c r="DQ10">
        <v>12.906666666666666</v>
      </c>
      <c r="DR10">
        <v>12.988333333333335</v>
      </c>
      <c r="DT10">
        <v>12.6</v>
      </c>
      <c r="DU10">
        <v>12.700222222222225</v>
      </c>
      <c r="DV10">
        <v>12.715714285714284</v>
      </c>
      <c r="DW10">
        <v>12.955000000000004</v>
      </c>
      <c r="DX10">
        <v>12.976153846153851</v>
      </c>
      <c r="DZ10">
        <v>11.86</v>
      </c>
      <c r="EA10">
        <v>11.853333333333333</v>
      </c>
      <c r="EB10">
        <v>11.886666666666668</v>
      </c>
      <c r="EC10">
        <v>11.878333333333336</v>
      </c>
      <c r="ED10">
        <v>11.968333333333334</v>
      </c>
      <c r="EF10">
        <v>11.964193548387097</v>
      </c>
      <c r="EG10">
        <v>11.866666666666672</v>
      </c>
      <c r="EH10">
        <v>11.959642857142855</v>
      </c>
      <c r="EI10">
        <v>11.890952380952383</v>
      </c>
      <c r="EJ10">
        <v>11.987692307692315</v>
      </c>
      <c r="EL10">
        <v>47</v>
      </c>
      <c r="EM10">
        <v>39.833333333333336</v>
      </c>
      <c r="EN10">
        <v>37.5</v>
      </c>
      <c r="EO10">
        <v>39</v>
      </c>
      <c r="EP10">
        <v>37.666666666666664</v>
      </c>
      <c r="ER10">
        <v>74.774193548387103</v>
      </c>
      <c r="ES10">
        <v>35.333333333333336</v>
      </c>
      <c r="ET10">
        <v>32.375</v>
      </c>
      <c r="EU10">
        <v>34.133333333333333</v>
      </c>
      <c r="EV10">
        <v>32.833333333333336</v>
      </c>
      <c r="EX10">
        <v>78</v>
      </c>
      <c r="EY10">
        <v>61.333333333333336</v>
      </c>
      <c r="EZ10">
        <v>61.666666666666664</v>
      </c>
      <c r="FA10">
        <v>60.166666666666664</v>
      </c>
      <c r="FB10">
        <v>59.333333333333336</v>
      </c>
      <c r="FD10">
        <v>74.57692307692308</v>
      </c>
      <c r="FE10">
        <v>68.388888888888886</v>
      </c>
      <c r="FF10">
        <v>69.82352941176471</v>
      </c>
      <c r="FG10">
        <v>65.733333333333334</v>
      </c>
      <c r="FH10">
        <v>68</v>
      </c>
      <c r="FJ10">
        <v>12.451666666666668</v>
      </c>
      <c r="FK10">
        <v>12.283333333333333</v>
      </c>
      <c r="FL10">
        <v>12.281666666666666</v>
      </c>
      <c r="FM10">
        <v>12.246666666666668</v>
      </c>
      <c r="FN10">
        <v>12.276666666666666</v>
      </c>
      <c r="FP10">
        <v>12.298076923076923</v>
      </c>
      <c r="FQ10">
        <v>12.39111111111111</v>
      </c>
      <c r="FR10">
        <v>12.399999999999999</v>
      </c>
      <c r="FS10">
        <v>12.349333333333332</v>
      </c>
      <c r="FT10">
        <v>12.352941176470589</v>
      </c>
      <c r="FV10">
        <v>11.756666666666666</v>
      </c>
      <c r="FW10">
        <v>11.674999999999999</v>
      </c>
      <c r="FX10">
        <v>11.719999999999999</v>
      </c>
      <c r="FY10">
        <v>11.693333333333333</v>
      </c>
      <c r="FZ10">
        <v>11.736666666666666</v>
      </c>
      <c r="GB10">
        <v>11.790322580645162</v>
      </c>
      <c r="GC10">
        <v>11.724444444444446</v>
      </c>
      <c r="GD10">
        <v>11.771249999999998</v>
      </c>
      <c r="GE10">
        <v>11.754666666666663</v>
      </c>
      <c r="GF10">
        <v>11.778333333333334</v>
      </c>
    </row>
    <row r="11" spans="1:188" x14ac:dyDescent="0.3">
      <c r="B11" t="s">
        <v>43</v>
      </c>
      <c r="C11">
        <v>1</v>
      </c>
      <c r="D11">
        <v>25</v>
      </c>
      <c r="E11">
        <v>165.1</v>
      </c>
      <c r="F11">
        <v>76.181818181818173</v>
      </c>
      <c r="G11">
        <v>18.8</v>
      </c>
      <c r="H11">
        <v>5</v>
      </c>
      <c r="I11">
        <v>8</v>
      </c>
      <c r="J11">
        <v>246</v>
      </c>
      <c r="K11">
        <v>196</v>
      </c>
      <c r="L11">
        <v>315</v>
      </c>
      <c r="M11">
        <f t="shared" si="0"/>
        <v>143.18181818181816</v>
      </c>
      <c r="O11">
        <v>63.321428570000002</v>
      </c>
      <c r="P11">
        <v>69.785714290000001</v>
      </c>
      <c r="Q11">
        <v>63.903225810000002</v>
      </c>
      <c r="R11">
        <v>62.129032260000002</v>
      </c>
      <c r="T11">
        <v>32</v>
      </c>
      <c r="U11">
        <v>31</v>
      </c>
      <c r="V11">
        <v>22</v>
      </c>
      <c r="W11">
        <v>15</v>
      </c>
      <c r="Y11">
        <v>91</v>
      </c>
      <c r="Z11">
        <v>94</v>
      </c>
      <c r="AA11">
        <v>89</v>
      </c>
      <c r="AB11">
        <v>91</v>
      </c>
      <c r="AD11">
        <v>-0.56920256599999997</v>
      </c>
      <c r="AE11">
        <v>-0.636675824</v>
      </c>
      <c r="AF11">
        <v>-0.80178571399999998</v>
      </c>
      <c r="AG11">
        <v>-1.1071428569999999</v>
      </c>
      <c r="AI11">
        <v>2.4662162159999999</v>
      </c>
      <c r="AJ11">
        <v>1.8581081079999999</v>
      </c>
      <c r="AK11">
        <v>1.571428571</v>
      </c>
      <c r="AL11">
        <v>2.8445945949999998</v>
      </c>
      <c r="AN11">
        <v>64.21875</v>
      </c>
      <c r="AO11">
        <v>54.65625</v>
      </c>
      <c r="AP11">
        <v>68.290322579999994</v>
      </c>
      <c r="AQ11">
        <v>77.580645160000003</v>
      </c>
      <c r="AS11">
        <v>0</v>
      </c>
      <c r="AT11">
        <v>2</v>
      </c>
      <c r="AU11">
        <v>9</v>
      </c>
      <c r="AV11">
        <v>0</v>
      </c>
      <c r="AX11">
        <v>85</v>
      </c>
      <c r="AY11">
        <v>76</v>
      </c>
      <c r="AZ11">
        <v>85</v>
      </c>
      <c r="BA11">
        <v>87</v>
      </c>
      <c r="BC11">
        <v>-0.35714285699999998</v>
      </c>
      <c r="BD11">
        <v>-0.38035714300000001</v>
      </c>
      <c r="BE11">
        <v>-0.37321428600000001</v>
      </c>
      <c r="BF11">
        <v>-1.0607142860000001</v>
      </c>
      <c r="BH11">
        <v>5.1428571429999996</v>
      </c>
      <c r="BI11">
        <v>3.3857142859999998</v>
      </c>
      <c r="BJ11">
        <v>4.2571428569999998</v>
      </c>
      <c r="BK11">
        <v>4.7428571430000002</v>
      </c>
      <c r="BM11">
        <v>28.46955423</v>
      </c>
      <c r="BN11">
        <v>33.662734020000002</v>
      </c>
      <c r="BO11">
        <v>32.377342579999997</v>
      </c>
      <c r="BP11">
        <v>19.76625177</v>
      </c>
      <c r="BQ11">
        <v>27.756574690000001</v>
      </c>
      <c r="BR11">
        <v>23.433883040000001</v>
      </c>
      <c r="BT11">
        <v>51.666666669999998</v>
      </c>
      <c r="BU11">
        <v>68</v>
      </c>
      <c r="BV11">
        <v>65</v>
      </c>
      <c r="BW11">
        <v>50.666666669999998</v>
      </c>
      <c r="BX11">
        <v>94</v>
      </c>
      <c r="BY11">
        <v>93</v>
      </c>
      <c r="CA11">
        <v>117.33333333333333</v>
      </c>
      <c r="CB11">
        <v>115</v>
      </c>
      <c r="CC11">
        <v>111</v>
      </c>
      <c r="CD11">
        <v>112.66666666666667</v>
      </c>
      <c r="CE11">
        <v>120</v>
      </c>
      <c r="CF11">
        <v>109.66666666666667</v>
      </c>
      <c r="CH11">
        <v>75.333333333333329</v>
      </c>
      <c r="CI11">
        <v>69</v>
      </c>
      <c r="CJ11">
        <v>66.666666666666671</v>
      </c>
      <c r="CK11">
        <v>67.666666666666671</v>
      </c>
      <c r="CL11">
        <v>64</v>
      </c>
      <c r="CM11">
        <v>59.333333333333336</v>
      </c>
      <c r="CP11">
        <v>66.833333333333329</v>
      </c>
      <c r="CQ11">
        <v>0</v>
      </c>
      <c r="CR11">
        <v>0</v>
      </c>
      <c r="CS11">
        <v>0</v>
      </c>
      <c r="CT11">
        <v>0.25</v>
      </c>
      <c r="CV11">
        <v>67.032258064516128</v>
      </c>
      <c r="CW11">
        <v>1.3928571428571428</v>
      </c>
      <c r="CX11">
        <v>4.8947368421052628</v>
      </c>
      <c r="CY11">
        <v>5.115384615384615</v>
      </c>
      <c r="CZ11">
        <v>7.12</v>
      </c>
      <c r="DB11">
        <v>55.2</v>
      </c>
      <c r="DC11">
        <v>60.2</v>
      </c>
      <c r="DD11">
        <v>44.2</v>
      </c>
      <c r="DE11">
        <v>69</v>
      </c>
      <c r="DF11">
        <v>42.5</v>
      </c>
      <c r="DH11">
        <v>97</v>
      </c>
      <c r="DI11">
        <v>51.444444444444443</v>
      </c>
      <c r="DJ11">
        <v>51.409090909090907</v>
      </c>
      <c r="DK11">
        <v>53.7</v>
      </c>
      <c r="DL11">
        <v>55.769230769230766</v>
      </c>
      <c r="DN11">
        <v>14.15</v>
      </c>
      <c r="DO11">
        <v>13.725999999999999</v>
      </c>
      <c r="DP11">
        <v>13.984</v>
      </c>
      <c r="DQ11">
        <v>13.276</v>
      </c>
      <c r="DR11">
        <v>12.82</v>
      </c>
      <c r="DT11" s="13"/>
      <c r="DU11">
        <v>13.614222222222224</v>
      </c>
      <c r="DV11">
        <v>14.103181818181815</v>
      </c>
      <c r="DW11">
        <v>13.273999999999997</v>
      </c>
      <c r="DX11">
        <v>13.328076923076924</v>
      </c>
      <c r="DZ11">
        <v>12.308333333333332</v>
      </c>
      <c r="EA11">
        <v>12.5</v>
      </c>
      <c r="EB11">
        <v>12.610000000000001</v>
      </c>
      <c r="EC11">
        <v>12.58</v>
      </c>
      <c r="ED11">
        <v>12.637500000000001</v>
      </c>
      <c r="EF11">
        <v>12.295806451612904</v>
      </c>
      <c r="EG11">
        <v>12.496785714285712</v>
      </c>
      <c r="EH11">
        <v>12.525789473684208</v>
      </c>
      <c r="EI11">
        <v>12.606538461538463</v>
      </c>
      <c r="EJ11">
        <v>12.7552</v>
      </c>
      <c r="EL11">
        <v>59.666666666666664</v>
      </c>
      <c r="EM11">
        <v>10.666666666666666</v>
      </c>
      <c r="EN11">
        <v>9</v>
      </c>
      <c r="EO11">
        <v>3.2</v>
      </c>
      <c r="EP11">
        <v>3.3333333333333335</v>
      </c>
      <c r="ER11">
        <v>61.741935483870968</v>
      </c>
      <c r="ES11">
        <v>16.2</v>
      </c>
      <c r="ET11">
        <v>21.470588235294116</v>
      </c>
      <c r="EU11">
        <v>20.866666666666667</v>
      </c>
      <c r="EV11">
        <v>24</v>
      </c>
      <c r="EX11">
        <v>47.833333333333336</v>
      </c>
      <c r="EY11">
        <v>32.200000000000003</v>
      </c>
      <c r="EZ11">
        <v>29.666666666666668</v>
      </c>
      <c r="FA11">
        <v>29</v>
      </c>
      <c r="FB11">
        <v>36.5</v>
      </c>
      <c r="FD11">
        <v>53.677419354838712</v>
      </c>
      <c r="FE11">
        <v>32</v>
      </c>
      <c r="FF11">
        <v>34</v>
      </c>
      <c r="FG11">
        <v>31.46153846153846</v>
      </c>
      <c r="FH11">
        <v>32</v>
      </c>
      <c r="FJ11">
        <v>13.276666666666666</v>
      </c>
      <c r="FK11">
        <v>13.701999999999998</v>
      </c>
      <c r="FL11">
        <v>13.298333333333334</v>
      </c>
      <c r="FM11">
        <v>13.025</v>
      </c>
      <c r="FN11">
        <v>13.19</v>
      </c>
      <c r="FP11">
        <v>13.088709677419356</v>
      </c>
      <c r="FQ11">
        <v>13.576000000000001</v>
      </c>
      <c r="FR11">
        <v>13.481764705882352</v>
      </c>
      <c r="FS11">
        <v>13.193076923076923</v>
      </c>
      <c r="FT11">
        <v>13.443749999999998</v>
      </c>
      <c r="FV11">
        <v>12.68</v>
      </c>
      <c r="FW11">
        <v>12.753333333333332</v>
      </c>
      <c r="FX11">
        <v>12.826666666666666</v>
      </c>
      <c r="FY11">
        <v>12.852</v>
      </c>
      <c r="FZ11">
        <v>12.751666666666667</v>
      </c>
      <c r="GB11">
        <v>12.614838709677421</v>
      </c>
      <c r="GC11">
        <v>12.76</v>
      </c>
      <c r="GD11">
        <v>12.767058823529414</v>
      </c>
      <c r="GE11">
        <v>12.775333333333332</v>
      </c>
      <c r="GF11">
        <v>12.702307692307691</v>
      </c>
    </row>
    <row r="12" spans="1:188" x14ac:dyDescent="0.3">
      <c r="B12" t="s">
        <v>44</v>
      </c>
      <c r="C12">
        <v>1</v>
      </c>
      <c r="D12">
        <v>22</v>
      </c>
      <c r="E12">
        <v>157.47999999999999</v>
      </c>
      <c r="F12">
        <v>77.454545454545453</v>
      </c>
      <c r="G12">
        <v>25</v>
      </c>
      <c r="H12">
        <v>8</v>
      </c>
      <c r="I12">
        <v>15</v>
      </c>
      <c r="J12">
        <v>286</v>
      </c>
      <c r="K12">
        <v>229</v>
      </c>
      <c r="L12">
        <v>245</v>
      </c>
      <c r="M12">
        <f t="shared" si="0"/>
        <v>111.36363636363636</v>
      </c>
      <c r="O12">
        <v>77.709677420000006</v>
      </c>
      <c r="P12">
        <v>78.354838709999996</v>
      </c>
      <c r="Q12">
        <v>74.903225809999995</v>
      </c>
      <c r="R12">
        <v>77.612903230000001</v>
      </c>
      <c r="T12">
        <v>0</v>
      </c>
      <c r="U12">
        <v>0</v>
      </c>
      <c r="V12">
        <v>0</v>
      </c>
      <c r="W12">
        <v>0</v>
      </c>
      <c r="Y12">
        <v>88</v>
      </c>
      <c r="Z12">
        <v>90</v>
      </c>
      <c r="AA12">
        <v>89</v>
      </c>
      <c r="AB12">
        <v>89</v>
      </c>
      <c r="AD12">
        <v>-0.56071428599999995</v>
      </c>
      <c r="AE12">
        <v>-0.50178571400000005</v>
      </c>
      <c r="AF12">
        <v>-0.40714285700000002</v>
      </c>
      <c r="AG12">
        <v>-0.62678571400000005</v>
      </c>
      <c r="AI12">
        <v>5.2142857139999998</v>
      </c>
      <c r="AJ12">
        <v>2.6571428570000002</v>
      </c>
      <c r="AK12">
        <v>4.1142857140000002</v>
      </c>
      <c r="AL12">
        <v>2.771428571</v>
      </c>
      <c r="AN12">
        <v>68.903225809999995</v>
      </c>
      <c r="AO12">
        <v>92.322580650000006</v>
      </c>
      <c r="AP12">
        <v>81.032258060000004</v>
      </c>
      <c r="AQ12">
        <v>83.225806449999993</v>
      </c>
      <c r="AS12">
        <v>37</v>
      </c>
      <c r="AT12">
        <v>29</v>
      </c>
      <c r="AU12">
        <v>4</v>
      </c>
      <c r="AV12">
        <v>10</v>
      </c>
      <c r="AX12">
        <v>79</v>
      </c>
      <c r="AY12">
        <v>91</v>
      </c>
      <c r="AZ12">
        <v>86</v>
      </c>
      <c r="BA12">
        <v>86</v>
      </c>
      <c r="BC12">
        <v>-0.2</v>
      </c>
      <c r="BD12">
        <v>-0.52678571399999996</v>
      </c>
      <c r="BE12">
        <v>-0.40714285700000002</v>
      </c>
      <c r="BF12">
        <v>-0.72678571400000003</v>
      </c>
      <c r="BH12">
        <v>1.5285714290000001</v>
      </c>
      <c r="BI12">
        <v>4.6857142859999996</v>
      </c>
      <c r="BJ12">
        <v>3.457142857</v>
      </c>
      <c r="BK12">
        <v>3.4285714289999998</v>
      </c>
      <c r="BM12">
        <v>15.38537803</v>
      </c>
      <c r="BN12">
        <v>14.3095263</v>
      </c>
      <c r="BO12">
        <v>17.96758178</v>
      </c>
      <c r="BP12">
        <v>17.370231440000001</v>
      </c>
      <c r="BQ12">
        <v>18.593928940000001</v>
      </c>
      <c r="BR12">
        <v>18.749961890000002</v>
      </c>
      <c r="BT12">
        <v>62.333333330000002</v>
      </c>
      <c r="BU12">
        <v>62</v>
      </c>
      <c r="BV12">
        <v>60</v>
      </c>
      <c r="BW12">
        <v>56.666666669999998</v>
      </c>
      <c r="BX12">
        <v>86</v>
      </c>
      <c r="BY12">
        <v>75.666666669999998</v>
      </c>
      <c r="CA12">
        <v>120.33333333333333</v>
      </c>
      <c r="CB12">
        <v>126</v>
      </c>
      <c r="CC12">
        <v>120.66666666666667</v>
      </c>
      <c r="CD12">
        <v>132.33333333333334</v>
      </c>
      <c r="CE12">
        <v>127</v>
      </c>
      <c r="CF12">
        <v>123</v>
      </c>
      <c r="CH12">
        <v>62</v>
      </c>
      <c r="CI12">
        <v>64</v>
      </c>
      <c r="CJ12">
        <v>62.666666666666664</v>
      </c>
      <c r="CK12">
        <v>74</v>
      </c>
      <c r="CL12">
        <v>74</v>
      </c>
      <c r="CM12">
        <v>65.666666666666671</v>
      </c>
      <c r="CP12">
        <v>75.5</v>
      </c>
      <c r="CQ12">
        <v>66.833333333333329</v>
      </c>
      <c r="CR12">
        <v>57.333333333333336</v>
      </c>
      <c r="CS12">
        <v>57.833333333333336</v>
      </c>
      <c r="CT12">
        <v>45.666666666666664</v>
      </c>
      <c r="CV12">
        <v>76.774193548387103</v>
      </c>
      <c r="CW12">
        <v>67.268292682926827</v>
      </c>
      <c r="CX12">
        <v>60.230769230769234</v>
      </c>
      <c r="CY12">
        <v>59.954545454545453</v>
      </c>
      <c r="CZ12">
        <v>54.523809523809526</v>
      </c>
      <c r="DB12">
        <v>68</v>
      </c>
      <c r="DC12">
        <v>43.833333333333336</v>
      </c>
      <c r="DD12">
        <v>43</v>
      </c>
      <c r="DE12">
        <v>38.666666666666664</v>
      </c>
      <c r="DF12">
        <v>53</v>
      </c>
      <c r="DH12">
        <v>63</v>
      </c>
      <c r="DI12">
        <v>40.85</v>
      </c>
      <c r="DJ12">
        <v>44.666666666666664</v>
      </c>
      <c r="DK12">
        <v>41.826086956521742</v>
      </c>
      <c r="DL12">
        <v>46.666666666666664</v>
      </c>
      <c r="DN12">
        <v>12.685</v>
      </c>
      <c r="DO12">
        <v>12.769999999999998</v>
      </c>
      <c r="DP12">
        <v>12.73666666666667</v>
      </c>
      <c r="DQ12">
        <v>12.740000000000002</v>
      </c>
      <c r="DR12">
        <v>12.769999999999998</v>
      </c>
      <c r="DT12">
        <v>12.71</v>
      </c>
      <c r="DU12">
        <v>12.759999999999996</v>
      </c>
      <c r="DV12">
        <v>12.73740740740741</v>
      </c>
      <c r="DW12">
        <v>12.710869565217395</v>
      </c>
      <c r="DX12">
        <v>12.773333333333332</v>
      </c>
      <c r="DZ12">
        <v>12.448333333333332</v>
      </c>
      <c r="EA12">
        <v>12.178333333333335</v>
      </c>
      <c r="EB12">
        <v>12.283333333333333</v>
      </c>
      <c r="EC12">
        <v>12.034999999999998</v>
      </c>
      <c r="ED12">
        <v>11.935</v>
      </c>
      <c r="EF12">
        <v>12.438709677419356</v>
      </c>
      <c r="EG12">
        <v>12.255365853658539</v>
      </c>
      <c r="EH12">
        <v>12.419615384615387</v>
      </c>
      <c r="EI12">
        <v>12.256818181818183</v>
      </c>
      <c r="EJ12">
        <v>12.048571428571426</v>
      </c>
      <c r="EL12">
        <v>83</v>
      </c>
      <c r="EM12">
        <v>11.833333333333334</v>
      </c>
      <c r="EN12">
        <v>7.166666666666667</v>
      </c>
      <c r="EO12">
        <v>9.5</v>
      </c>
      <c r="EP12">
        <v>4.833333333333333</v>
      </c>
      <c r="ER12">
        <v>80.290322580645167</v>
      </c>
      <c r="ES12">
        <v>24.526315789473685</v>
      </c>
      <c r="ET12">
        <v>19.333333333333332</v>
      </c>
      <c r="EU12">
        <v>20.944444444444443</v>
      </c>
      <c r="EV12">
        <v>14.526315789473685</v>
      </c>
      <c r="EX12">
        <v>44.333333333333336</v>
      </c>
      <c r="EY12">
        <v>2.1666666666666665</v>
      </c>
      <c r="EZ12">
        <v>1</v>
      </c>
      <c r="FA12">
        <v>2.6666666666666665</v>
      </c>
      <c r="FB12">
        <v>8.5</v>
      </c>
      <c r="FD12">
        <v>45.70967741935484</v>
      </c>
      <c r="FE12">
        <v>8.6842105263157894</v>
      </c>
      <c r="FF12">
        <v>2.3333333333333335</v>
      </c>
      <c r="FG12">
        <v>8.2222222222222214</v>
      </c>
      <c r="FH12">
        <v>8.7894736842105257</v>
      </c>
      <c r="FJ12">
        <v>12.878333333333332</v>
      </c>
      <c r="FK12">
        <v>13.125</v>
      </c>
      <c r="FL12">
        <v>13.113333333333332</v>
      </c>
      <c r="FM12">
        <v>13.126666666666667</v>
      </c>
      <c r="FN12">
        <v>13.14</v>
      </c>
      <c r="FP12">
        <v>12.947419354838711</v>
      </c>
      <c r="FQ12">
        <v>13.074736842105263</v>
      </c>
      <c r="FR12">
        <v>13.100666666666671</v>
      </c>
      <c r="FS12">
        <v>13.083333333333334</v>
      </c>
      <c r="FT12">
        <v>13.117368421052626</v>
      </c>
      <c r="FV12">
        <v>12.36</v>
      </c>
      <c r="FW12">
        <v>12.170000000000002</v>
      </c>
      <c r="FX12">
        <v>12.183333333333332</v>
      </c>
      <c r="FY12">
        <v>12.258333333333333</v>
      </c>
      <c r="FZ12">
        <v>12.226666666666667</v>
      </c>
      <c r="GB12">
        <v>12.358064516129035</v>
      </c>
      <c r="GC12">
        <v>12.181052631578945</v>
      </c>
      <c r="GD12">
        <v>12.185555555555554</v>
      </c>
      <c r="GE12">
        <v>12.252222222222223</v>
      </c>
      <c r="GF12">
        <v>12.241578947368419</v>
      </c>
    </row>
    <row r="13" spans="1:188" x14ac:dyDescent="0.3">
      <c r="B13" t="s">
        <v>45</v>
      </c>
      <c r="C13">
        <v>1</v>
      </c>
      <c r="D13">
        <v>25</v>
      </c>
      <c r="E13">
        <v>172.72</v>
      </c>
      <c r="F13">
        <v>75.090909090909079</v>
      </c>
      <c r="G13">
        <v>10.5</v>
      </c>
      <c r="H13">
        <v>3</v>
      </c>
      <c r="I13">
        <v>6</v>
      </c>
      <c r="J13">
        <v>280</v>
      </c>
      <c r="K13">
        <v>228</v>
      </c>
      <c r="L13">
        <v>315</v>
      </c>
      <c r="M13">
        <f t="shared" si="0"/>
        <v>143.18181818181816</v>
      </c>
      <c r="O13">
        <v>57.193548389999997</v>
      </c>
      <c r="P13">
        <v>60.451612900000001</v>
      </c>
      <c r="Q13">
        <v>59.967741940000003</v>
      </c>
      <c r="R13">
        <v>66.161290320000006</v>
      </c>
      <c r="T13">
        <v>19</v>
      </c>
      <c r="U13">
        <v>4</v>
      </c>
      <c r="V13">
        <v>16</v>
      </c>
      <c r="W13">
        <v>0</v>
      </c>
      <c r="Y13">
        <v>77</v>
      </c>
      <c r="Z13">
        <v>81</v>
      </c>
      <c r="AA13">
        <v>85</v>
      </c>
      <c r="AB13">
        <v>83</v>
      </c>
      <c r="AD13">
        <v>-0.39107142900000003</v>
      </c>
      <c r="AE13">
        <v>-0.616071429</v>
      </c>
      <c r="AF13">
        <v>-0.55892857100000004</v>
      </c>
      <c r="AG13">
        <v>-1.691071429</v>
      </c>
      <c r="AI13">
        <v>1.914285714</v>
      </c>
      <c r="AJ13">
        <v>1.9</v>
      </c>
      <c r="AK13">
        <v>3.371428571</v>
      </c>
      <c r="AL13">
        <v>1.8571428569999999</v>
      </c>
      <c r="AN13">
        <v>61.709677419999998</v>
      </c>
      <c r="AO13">
        <v>70.935483869999999</v>
      </c>
      <c r="AP13">
        <v>68.387096769999999</v>
      </c>
      <c r="AQ13">
        <v>76.483870969999998</v>
      </c>
      <c r="AS13">
        <v>24</v>
      </c>
      <c r="AT13">
        <v>0</v>
      </c>
      <c r="AU13">
        <v>32</v>
      </c>
      <c r="AV13">
        <v>0</v>
      </c>
      <c r="AX13">
        <v>72</v>
      </c>
      <c r="AY13">
        <v>73</v>
      </c>
      <c r="AZ13">
        <v>76</v>
      </c>
      <c r="BA13">
        <v>79</v>
      </c>
      <c r="BC13">
        <v>-0.26071428600000002</v>
      </c>
      <c r="BD13">
        <v>-0.67142857099999997</v>
      </c>
      <c r="BE13">
        <v>-0.235714286</v>
      </c>
      <c r="BF13">
        <v>-0.74464285699999999</v>
      </c>
      <c r="BH13">
        <v>2.9714285710000001</v>
      </c>
      <c r="BI13">
        <v>3.8285714290000001</v>
      </c>
      <c r="BJ13">
        <v>2.728571429</v>
      </c>
      <c r="BK13">
        <v>4.957142857</v>
      </c>
      <c r="BM13">
        <v>19.154478699999999</v>
      </c>
      <c r="BN13">
        <v>23.93538165</v>
      </c>
      <c r="BO13">
        <v>18.29101841</v>
      </c>
      <c r="BP13">
        <v>20.27554525</v>
      </c>
      <c r="BQ13">
        <v>29.799577429999999</v>
      </c>
      <c r="BR13">
        <v>22.20324093</v>
      </c>
      <c r="BT13">
        <v>60.333333330000002</v>
      </c>
      <c r="BU13">
        <v>104</v>
      </c>
      <c r="BV13">
        <v>87</v>
      </c>
      <c r="BW13">
        <v>58.666666669999998</v>
      </c>
      <c r="BX13">
        <v>109</v>
      </c>
      <c r="BY13">
        <v>110.66666669999999</v>
      </c>
      <c r="CA13">
        <v>120.66666666666667</v>
      </c>
      <c r="CB13">
        <v>125</v>
      </c>
      <c r="CC13">
        <v>121.66666666666667</v>
      </c>
      <c r="CD13">
        <v>125.66666666666667</v>
      </c>
      <c r="CE13">
        <v>135</v>
      </c>
      <c r="CF13">
        <v>133</v>
      </c>
      <c r="CH13">
        <v>69</v>
      </c>
      <c r="CI13">
        <v>73</v>
      </c>
      <c r="CJ13">
        <v>72.333333333333329</v>
      </c>
      <c r="CK13">
        <v>72</v>
      </c>
      <c r="CL13">
        <v>67</v>
      </c>
      <c r="CM13">
        <v>68.666666666666671</v>
      </c>
      <c r="CP13">
        <v>69.833333333333329</v>
      </c>
      <c r="CQ13">
        <v>0.6</v>
      </c>
      <c r="CR13">
        <v>0.25</v>
      </c>
      <c r="CS13">
        <v>1.5</v>
      </c>
      <c r="CT13">
        <v>0.4</v>
      </c>
      <c r="CV13">
        <v>65.096774193548384</v>
      </c>
      <c r="CW13">
        <v>1.7857142857142858</v>
      </c>
      <c r="CX13">
        <v>0.22222222222222221</v>
      </c>
      <c r="CY13">
        <v>2.5625</v>
      </c>
      <c r="CZ13">
        <v>1.4090909090909092</v>
      </c>
      <c r="DB13">
        <v>50.166666666666664</v>
      </c>
      <c r="DC13">
        <v>43.5</v>
      </c>
      <c r="DD13">
        <v>36.833333333333336</v>
      </c>
      <c r="DE13">
        <v>39.166666666666664</v>
      </c>
      <c r="DF13">
        <v>33.666666666666664</v>
      </c>
      <c r="DH13">
        <v>45</v>
      </c>
      <c r="DI13">
        <v>43.404761904761905</v>
      </c>
      <c r="DJ13">
        <v>38.476190476190474</v>
      </c>
      <c r="DK13">
        <v>41.391304347826086</v>
      </c>
      <c r="DL13">
        <v>38.275862068965516</v>
      </c>
      <c r="DN13">
        <v>13.201666666666666</v>
      </c>
      <c r="DO13">
        <v>13.226666666666667</v>
      </c>
      <c r="DP13">
        <v>13.274999999999999</v>
      </c>
      <c r="DQ13">
        <v>13.248333333333335</v>
      </c>
      <c r="DR13">
        <v>13.266666666666666</v>
      </c>
      <c r="DT13">
        <v>13.15</v>
      </c>
      <c r="DU13">
        <v>13.241190476190477</v>
      </c>
      <c r="DV13">
        <v>13.2752380952381</v>
      </c>
      <c r="DW13">
        <v>13.258695652173911</v>
      </c>
      <c r="DX13">
        <v>13.247586206896552</v>
      </c>
      <c r="DZ13">
        <v>12.988333333333335</v>
      </c>
      <c r="EA13">
        <v>13.136000000000001</v>
      </c>
      <c r="EB13">
        <v>13.1225</v>
      </c>
      <c r="EC13">
        <v>13.110000000000001</v>
      </c>
      <c r="ED13">
        <v>13.146000000000001</v>
      </c>
      <c r="EF13">
        <v>13.007419354838712</v>
      </c>
      <c r="EG13">
        <v>13.16714285714286</v>
      </c>
      <c r="EH13">
        <v>13.152222222222221</v>
      </c>
      <c r="EI13">
        <v>13.166875000000001</v>
      </c>
      <c r="EJ13">
        <v>13.18136363636364</v>
      </c>
      <c r="EL13">
        <v>53.166666666666664</v>
      </c>
      <c r="EM13">
        <v>1.5</v>
      </c>
      <c r="EN13">
        <v>2.5</v>
      </c>
      <c r="EO13">
        <v>0.25</v>
      </c>
      <c r="EP13">
        <v>1.4</v>
      </c>
      <c r="ER13">
        <v>58.838709677419352</v>
      </c>
      <c r="ES13">
        <v>13.692307692307692</v>
      </c>
      <c r="ET13">
        <v>16.142857142857142</v>
      </c>
      <c r="EU13">
        <v>18.153846153846153</v>
      </c>
      <c r="EV13">
        <v>17.285714285714285</v>
      </c>
      <c r="EX13">
        <v>45</v>
      </c>
      <c r="EY13">
        <v>45.833333333333336</v>
      </c>
      <c r="EZ13">
        <v>38.666666666666664</v>
      </c>
      <c r="FA13">
        <v>39.666666666666664</v>
      </c>
      <c r="FB13">
        <v>39.833333333333336</v>
      </c>
      <c r="FD13">
        <v>41.41935483870968</v>
      </c>
      <c r="FE13">
        <v>43.928571428571431</v>
      </c>
      <c r="FF13">
        <v>35.882352941176471</v>
      </c>
      <c r="FG13">
        <v>34.06666666666667</v>
      </c>
      <c r="FH13">
        <v>38.941176470588232</v>
      </c>
      <c r="FJ13">
        <v>13.351666666666667</v>
      </c>
      <c r="FK13">
        <v>13.308333333333335</v>
      </c>
      <c r="FL13">
        <v>13.38</v>
      </c>
      <c r="FM13">
        <v>13.433333333333332</v>
      </c>
      <c r="FN13">
        <v>13.336666666666668</v>
      </c>
      <c r="FP13">
        <v>13.389032258064516</v>
      </c>
      <c r="FQ13">
        <v>13.348571428571429</v>
      </c>
      <c r="FR13">
        <v>13.420000000000002</v>
      </c>
      <c r="FS13">
        <v>13.466666666666665</v>
      </c>
      <c r="FT13">
        <v>13.394117647058822</v>
      </c>
      <c r="FV13">
        <v>12.81</v>
      </c>
      <c r="FW13">
        <v>12.964999999999998</v>
      </c>
      <c r="FX13">
        <v>12.969999999999999</v>
      </c>
      <c r="FY13">
        <v>12.977499999999999</v>
      </c>
      <c r="FZ13">
        <v>12.951999999999998</v>
      </c>
      <c r="GB13">
        <v>12.811935483870966</v>
      </c>
      <c r="GC13">
        <v>12.918461538461539</v>
      </c>
      <c r="GD13">
        <v>12.935</v>
      </c>
      <c r="GE13">
        <v>12.918461538461539</v>
      </c>
      <c r="GF13">
        <v>12.91</v>
      </c>
    </row>
    <row r="14" spans="1:188" x14ac:dyDescent="0.3">
      <c r="B14" t="s">
        <v>46</v>
      </c>
      <c r="C14">
        <v>1</v>
      </c>
      <c r="D14">
        <v>21</v>
      </c>
      <c r="E14">
        <v>175.26</v>
      </c>
      <c r="F14">
        <v>68.818181818181813</v>
      </c>
      <c r="G14">
        <v>14.4</v>
      </c>
      <c r="H14">
        <v>5</v>
      </c>
      <c r="I14">
        <v>9</v>
      </c>
      <c r="J14">
        <v>280</v>
      </c>
      <c r="K14">
        <v>227</v>
      </c>
      <c r="L14">
        <v>205</v>
      </c>
      <c r="M14">
        <f t="shared" si="0"/>
        <v>93.181818181818173</v>
      </c>
      <c r="O14">
        <v>67.774193550000007</v>
      </c>
      <c r="P14">
        <v>67.032258060000004</v>
      </c>
      <c r="Q14">
        <v>53.387096769999999</v>
      </c>
      <c r="R14">
        <v>41.161290319999999</v>
      </c>
      <c r="T14">
        <v>11</v>
      </c>
      <c r="U14">
        <v>19</v>
      </c>
      <c r="V14">
        <v>16</v>
      </c>
      <c r="W14">
        <v>0</v>
      </c>
      <c r="Y14">
        <v>88</v>
      </c>
      <c r="Z14">
        <v>85</v>
      </c>
      <c r="AA14">
        <v>85</v>
      </c>
      <c r="AB14">
        <v>88</v>
      </c>
      <c r="AD14">
        <v>-0.27678571400000002</v>
      </c>
      <c r="AE14">
        <v>-0.36964285699999999</v>
      </c>
      <c r="AF14">
        <v>-0.217857143</v>
      </c>
      <c r="AG14">
        <v>-0.32500000000000001</v>
      </c>
      <c r="AI14">
        <v>2.9</v>
      </c>
      <c r="AJ14">
        <v>3.585714286</v>
      </c>
      <c r="AK14">
        <v>2.5285714289999999</v>
      </c>
      <c r="AL14">
        <v>2.2999999999999998</v>
      </c>
      <c r="AN14">
        <v>77.322580650000006</v>
      </c>
      <c r="AO14">
        <v>75.354838709999996</v>
      </c>
      <c r="AP14">
        <v>69</v>
      </c>
      <c r="AQ14">
        <v>83.290322579999994</v>
      </c>
      <c r="AS14">
        <v>18</v>
      </c>
      <c r="AT14">
        <v>12</v>
      </c>
      <c r="AU14">
        <v>0</v>
      </c>
      <c r="AV14">
        <v>4</v>
      </c>
      <c r="AX14">
        <v>83</v>
      </c>
      <c r="AY14">
        <v>83</v>
      </c>
      <c r="AZ14">
        <v>83</v>
      </c>
      <c r="BA14">
        <v>88</v>
      </c>
      <c r="BC14">
        <v>-0.27142857100000001</v>
      </c>
      <c r="BD14">
        <v>-0.64821428599999997</v>
      </c>
      <c r="BE14">
        <v>-0.33214285700000001</v>
      </c>
      <c r="BF14">
        <v>-0.66785714299999999</v>
      </c>
      <c r="BH14">
        <v>2.8428571429999998</v>
      </c>
      <c r="BI14">
        <v>3.6428571430000001</v>
      </c>
      <c r="BJ14">
        <v>2.9714285710000001</v>
      </c>
      <c r="BK14">
        <v>4.3428571429999998</v>
      </c>
      <c r="BM14">
        <v>17.513584470000001</v>
      </c>
      <c r="BN14">
        <v>23.857583219999999</v>
      </c>
      <c r="BO14">
        <v>17.376999189999999</v>
      </c>
      <c r="BP14">
        <v>34.026212119999997</v>
      </c>
      <c r="BQ14">
        <v>22.933126179999999</v>
      </c>
      <c r="BR14">
        <v>22.610071730000001</v>
      </c>
      <c r="BT14">
        <v>70.666666669999998</v>
      </c>
      <c r="BU14">
        <v>124</v>
      </c>
      <c r="BV14">
        <v>114.33333330000001</v>
      </c>
      <c r="BW14">
        <v>67.666666669999998</v>
      </c>
      <c r="BX14">
        <v>116</v>
      </c>
      <c r="BY14">
        <v>111</v>
      </c>
      <c r="CA14">
        <v>113.66666666666667</v>
      </c>
      <c r="CB14">
        <v>138</v>
      </c>
      <c r="CC14">
        <v>135</v>
      </c>
      <c r="CD14">
        <v>121.66666666666667</v>
      </c>
      <c r="CE14">
        <v>130</v>
      </c>
      <c r="CF14">
        <v>117.33333333333333</v>
      </c>
      <c r="CH14">
        <v>71.666666666666671</v>
      </c>
      <c r="CI14">
        <v>82</v>
      </c>
      <c r="CJ14">
        <v>79.333333333333329</v>
      </c>
      <c r="CK14">
        <v>70.333333333333329</v>
      </c>
      <c r="CL14">
        <v>76</v>
      </c>
      <c r="CM14">
        <v>68.333333333333329</v>
      </c>
      <c r="CP14">
        <v>66.833333333333329</v>
      </c>
      <c r="CQ14">
        <v>14.166666666666666</v>
      </c>
      <c r="CR14">
        <v>20.833333333333332</v>
      </c>
      <c r="CS14">
        <v>24</v>
      </c>
      <c r="CT14">
        <v>23.833333333333332</v>
      </c>
      <c r="CV14">
        <v>75.290322580645167</v>
      </c>
      <c r="CW14">
        <v>17.022727272727273</v>
      </c>
      <c r="CX14">
        <v>22.363636363636363</v>
      </c>
      <c r="CY14">
        <v>29.782608695652176</v>
      </c>
      <c r="CZ14">
        <v>32.869565217391305</v>
      </c>
      <c r="DB14">
        <v>43.5</v>
      </c>
      <c r="DC14">
        <v>26.5</v>
      </c>
      <c r="DD14">
        <v>24.166666666666668</v>
      </c>
      <c r="DE14">
        <v>15.333333333333334</v>
      </c>
      <c r="DF14">
        <v>22.666666666666668</v>
      </c>
      <c r="DH14">
        <v>51</v>
      </c>
      <c r="DI14">
        <v>41.978260869565219</v>
      </c>
      <c r="DJ14">
        <v>34.31818181818182</v>
      </c>
      <c r="DK14">
        <v>33.173913043478258</v>
      </c>
      <c r="DL14">
        <v>31.956521739130434</v>
      </c>
      <c r="DN14">
        <v>12.503333333333332</v>
      </c>
      <c r="DO14">
        <v>12.62</v>
      </c>
      <c r="DP14">
        <v>12.648333333333333</v>
      </c>
      <c r="DQ14">
        <v>12.653333333333334</v>
      </c>
      <c r="DR14">
        <v>12.613333333333335</v>
      </c>
      <c r="DT14">
        <v>12.66</v>
      </c>
      <c r="DU14">
        <v>12.576304347826085</v>
      </c>
      <c r="DV14">
        <v>12.630000000000003</v>
      </c>
      <c r="DW14">
        <v>12.62347826086957</v>
      </c>
      <c r="DX14">
        <v>12.596956521739131</v>
      </c>
      <c r="DZ14">
        <v>12.811666666666667</v>
      </c>
      <c r="EA14">
        <v>12.626666666666667</v>
      </c>
      <c r="EB14">
        <v>12.74</v>
      </c>
      <c r="EC14">
        <v>12.810000000000002</v>
      </c>
      <c r="ED14">
        <v>12.808333333333332</v>
      </c>
      <c r="EF14">
        <v>12.820322580645163</v>
      </c>
      <c r="EG14">
        <v>12.720454545454546</v>
      </c>
      <c r="EH14">
        <v>12.801363636363639</v>
      </c>
      <c r="EI14">
        <v>12.875652173913048</v>
      </c>
      <c r="EJ14">
        <v>12.868260869565221</v>
      </c>
      <c r="EL14">
        <v>69.166666666666671</v>
      </c>
      <c r="EM14">
        <v>2</v>
      </c>
      <c r="EN14">
        <v>1.5</v>
      </c>
      <c r="EO14">
        <v>3.3333333333333335</v>
      </c>
      <c r="EP14">
        <v>3.5</v>
      </c>
      <c r="ER14">
        <v>69.451612903225808</v>
      </c>
      <c r="ES14">
        <v>22.666666666666668</v>
      </c>
      <c r="ET14">
        <v>24.5</v>
      </c>
      <c r="EU14">
        <v>27.75</v>
      </c>
      <c r="EV14">
        <v>30.866666666666667</v>
      </c>
      <c r="EX14">
        <v>70.5</v>
      </c>
      <c r="EY14">
        <v>8</v>
      </c>
      <c r="EZ14">
        <v>13</v>
      </c>
      <c r="FA14">
        <v>7.833333333333333</v>
      </c>
      <c r="FB14">
        <v>3.6</v>
      </c>
      <c r="FD14">
        <v>76.451612903225808</v>
      </c>
      <c r="FE14">
        <v>16</v>
      </c>
      <c r="FF14">
        <v>15.294117647058824</v>
      </c>
      <c r="FG14">
        <v>7.8666666666666663</v>
      </c>
      <c r="FH14">
        <v>4.5714285714285712</v>
      </c>
      <c r="FJ14">
        <v>12.771666666666667</v>
      </c>
      <c r="FK14">
        <v>12.831666666666665</v>
      </c>
      <c r="FL14">
        <v>12.845000000000001</v>
      </c>
      <c r="FM14">
        <v>12.758333333333333</v>
      </c>
      <c r="FN14">
        <v>12.837999999999999</v>
      </c>
      <c r="FP14">
        <v>12.805483870967747</v>
      </c>
      <c r="FQ14">
        <v>12.660000000000002</v>
      </c>
      <c r="FR14">
        <v>12.737058823529413</v>
      </c>
      <c r="FS14">
        <v>12.764666666666667</v>
      </c>
      <c r="FT14">
        <v>12.774285714285714</v>
      </c>
      <c r="FV14">
        <v>12.141666666666667</v>
      </c>
      <c r="FW14">
        <v>12.295000000000002</v>
      </c>
      <c r="FX14">
        <v>12.293333333333331</v>
      </c>
      <c r="FY14">
        <v>12.316666666666668</v>
      </c>
      <c r="FZ14">
        <v>12.36</v>
      </c>
      <c r="GB14">
        <v>12.151290322580644</v>
      </c>
      <c r="GC14">
        <v>12.281333333333333</v>
      </c>
      <c r="GD14">
        <v>12.292142857142855</v>
      </c>
      <c r="GE14">
        <v>12.300624999999998</v>
      </c>
      <c r="GF14">
        <v>12.334666666666667</v>
      </c>
    </row>
    <row r="15" spans="1:188" x14ac:dyDescent="0.3">
      <c r="B15" t="s">
        <v>47</v>
      </c>
      <c r="C15">
        <v>1</v>
      </c>
      <c r="D15">
        <v>25</v>
      </c>
      <c r="E15">
        <v>173.99</v>
      </c>
      <c r="F15">
        <v>89.818181818181813</v>
      </c>
      <c r="G15">
        <v>27.4</v>
      </c>
      <c r="H15">
        <v>7</v>
      </c>
      <c r="I15">
        <v>8</v>
      </c>
      <c r="J15">
        <v>280</v>
      </c>
      <c r="K15">
        <v>227</v>
      </c>
      <c r="L15">
        <v>225</v>
      </c>
      <c r="M15">
        <f t="shared" si="0"/>
        <v>102.27272727272727</v>
      </c>
      <c r="O15">
        <v>79.774193550000007</v>
      </c>
      <c r="P15">
        <v>86.645161290000004</v>
      </c>
      <c r="Q15">
        <v>61.193548389999997</v>
      </c>
      <c r="R15">
        <v>58.741935480000002</v>
      </c>
      <c r="T15">
        <v>20</v>
      </c>
      <c r="U15">
        <v>0</v>
      </c>
      <c r="V15">
        <v>2</v>
      </c>
      <c r="W15">
        <v>3</v>
      </c>
      <c r="Y15">
        <v>90</v>
      </c>
      <c r="Z15">
        <v>89</v>
      </c>
      <c r="AA15">
        <v>80</v>
      </c>
      <c r="AB15">
        <v>80</v>
      </c>
      <c r="AD15">
        <v>-0.28035714299999998</v>
      </c>
      <c r="AE15">
        <v>-0.89642857099999995</v>
      </c>
      <c r="AF15">
        <v>-0.55535714300000005</v>
      </c>
      <c r="AG15">
        <v>-0.95</v>
      </c>
      <c r="AI15">
        <v>3.2571428569999998</v>
      </c>
      <c r="AJ15">
        <v>3.914285714</v>
      </c>
      <c r="AK15">
        <v>3.542857143</v>
      </c>
      <c r="AL15">
        <v>2.728571429</v>
      </c>
      <c r="AN15">
        <v>76.774193550000007</v>
      </c>
      <c r="AO15">
        <v>82.838709679999994</v>
      </c>
      <c r="AP15">
        <v>68.322580650000006</v>
      </c>
      <c r="AQ15">
        <v>78.741935479999995</v>
      </c>
      <c r="AS15">
        <v>38</v>
      </c>
      <c r="AT15">
        <v>9</v>
      </c>
      <c r="AU15">
        <v>17</v>
      </c>
      <c r="AV15">
        <v>3</v>
      </c>
      <c r="AX15">
        <v>68</v>
      </c>
      <c r="AY15">
        <v>84</v>
      </c>
      <c r="AZ15">
        <v>74</v>
      </c>
      <c r="BA15">
        <v>83</v>
      </c>
      <c r="BC15">
        <v>-0.242857143</v>
      </c>
      <c r="BD15">
        <v>-0.65892857100000002</v>
      </c>
      <c r="BE15">
        <v>-0.31428571399999999</v>
      </c>
      <c r="BF15">
        <v>-0.73035714299999999</v>
      </c>
      <c r="BH15">
        <v>2.371428571</v>
      </c>
      <c r="BI15">
        <v>4.2142857139999998</v>
      </c>
      <c r="BJ15">
        <v>3.2142857139999998</v>
      </c>
      <c r="BK15">
        <v>3.6714285709999999</v>
      </c>
      <c r="BM15">
        <v>18.76581101</v>
      </c>
      <c r="BN15">
        <v>22.314840459999999</v>
      </c>
      <c r="BO15">
        <v>16.853628430000001</v>
      </c>
      <c r="BP15">
        <v>16.060916689999999</v>
      </c>
      <c r="BQ15">
        <v>21.563877309999999</v>
      </c>
      <c r="BR15">
        <v>13.80533428</v>
      </c>
      <c r="BT15">
        <v>66</v>
      </c>
      <c r="BU15">
        <v>90</v>
      </c>
      <c r="BV15">
        <v>87.666666669999998</v>
      </c>
      <c r="BW15">
        <v>78.666666669999998</v>
      </c>
      <c r="BX15">
        <v>99</v>
      </c>
      <c r="BY15">
        <v>91</v>
      </c>
      <c r="CA15">
        <v>115</v>
      </c>
      <c r="CB15">
        <v>118</v>
      </c>
      <c r="CC15">
        <v>122.66666666666667</v>
      </c>
      <c r="CD15">
        <v>117.33333333333333</v>
      </c>
      <c r="CE15">
        <v>117</v>
      </c>
      <c r="CF15">
        <v>111.66666666666667</v>
      </c>
      <c r="CH15">
        <v>65</v>
      </c>
      <c r="CI15">
        <v>64</v>
      </c>
      <c r="CJ15">
        <v>72</v>
      </c>
      <c r="CK15">
        <v>72.333333333333329</v>
      </c>
      <c r="CL15">
        <v>74</v>
      </c>
      <c r="CM15">
        <v>69.666666666666671</v>
      </c>
      <c r="CP15">
        <v>53.333333333333336</v>
      </c>
      <c r="CQ15">
        <v>21.833333333333332</v>
      </c>
      <c r="CR15">
        <v>22</v>
      </c>
      <c r="CS15">
        <v>20.5</v>
      </c>
      <c r="CT15">
        <v>24.166666666666668</v>
      </c>
      <c r="CV15">
        <v>59.70967741935484</v>
      </c>
      <c r="CW15">
        <v>25.652173913043477</v>
      </c>
      <c r="CX15">
        <v>26.068965517241381</v>
      </c>
      <c r="CY15">
        <v>26.27027027027027</v>
      </c>
      <c r="CZ15">
        <v>27.941176470588236</v>
      </c>
      <c r="DB15">
        <v>51</v>
      </c>
      <c r="DC15">
        <v>0</v>
      </c>
      <c r="DD15">
        <v>2</v>
      </c>
      <c r="DE15">
        <v>0</v>
      </c>
      <c r="DF15">
        <v>0</v>
      </c>
      <c r="DH15">
        <v>52</v>
      </c>
      <c r="DI15">
        <v>7.3720930232558137</v>
      </c>
      <c r="DJ15">
        <v>7.7142857142857144</v>
      </c>
      <c r="DK15">
        <v>0.17391304347826086</v>
      </c>
      <c r="DL15">
        <v>0</v>
      </c>
      <c r="DN15">
        <v>12.718333333333334</v>
      </c>
      <c r="DO15">
        <v>13.07</v>
      </c>
      <c r="DP15">
        <v>13.051666666666668</v>
      </c>
      <c r="DQ15">
        <v>13.13</v>
      </c>
      <c r="DR15">
        <v>13.08</v>
      </c>
      <c r="DT15">
        <v>12.69</v>
      </c>
      <c r="DU15">
        <v>12.995116279069769</v>
      </c>
      <c r="DV15">
        <v>12.993928571428572</v>
      </c>
      <c r="DW15">
        <v>13.093478260869562</v>
      </c>
      <c r="DX15">
        <v>13.079999999999998</v>
      </c>
      <c r="DZ15">
        <v>12.143333333333333</v>
      </c>
      <c r="EA15">
        <v>12.278333333333334</v>
      </c>
      <c r="EB15">
        <v>12.334999999999999</v>
      </c>
      <c r="EC15">
        <v>12.346666666666666</v>
      </c>
      <c r="ED15">
        <v>12.361666666666666</v>
      </c>
      <c r="EF15">
        <v>12.056129032258065</v>
      </c>
      <c r="EG15">
        <v>12.212826086956522</v>
      </c>
      <c r="EH15">
        <v>12.353448275862068</v>
      </c>
      <c r="EI15">
        <v>12.335945945945943</v>
      </c>
      <c r="EJ15">
        <v>12.328235294117647</v>
      </c>
      <c r="EL15">
        <v>56.666666666666664</v>
      </c>
      <c r="EM15">
        <v>28</v>
      </c>
      <c r="EN15">
        <v>19.166666666666668</v>
      </c>
      <c r="EO15">
        <v>27.833333333333332</v>
      </c>
      <c r="EP15">
        <v>20.833333333333332</v>
      </c>
      <c r="ER15">
        <v>56.677419354838712</v>
      </c>
      <c r="ES15">
        <v>33</v>
      </c>
      <c r="ET15">
        <v>35.142857142857146</v>
      </c>
      <c r="EU15">
        <v>36.5</v>
      </c>
      <c r="EV15">
        <v>34.38095238095238</v>
      </c>
      <c r="EX15">
        <v>44.166666666666664</v>
      </c>
      <c r="EY15">
        <v>40</v>
      </c>
      <c r="EZ15">
        <v>29.5</v>
      </c>
      <c r="FA15">
        <v>32.166666666666664</v>
      </c>
      <c r="FB15">
        <v>41.75</v>
      </c>
      <c r="FD15">
        <v>52.12903225806452</v>
      </c>
      <c r="FE15">
        <v>42</v>
      </c>
      <c r="FF15">
        <v>33.714285714285715</v>
      </c>
      <c r="FG15">
        <v>40.333333333333336</v>
      </c>
      <c r="FH15">
        <v>41.666666666666664</v>
      </c>
      <c r="FJ15">
        <v>12.376666666666665</v>
      </c>
      <c r="FK15">
        <v>12.511666666666665</v>
      </c>
      <c r="FL15">
        <v>12.478333333333333</v>
      </c>
      <c r="FM15">
        <v>12.531666666666665</v>
      </c>
      <c r="FN15">
        <v>12.835000000000001</v>
      </c>
      <c r="FP15">
        <v>12.405483870967741</v>
      </c>
      <c r="FQ15">
        <v>12.484782608695651</v>
      </c>
      <c r="FR15">
        <v>12.517142857142854</v>
      </c>
      <c r="FS15">
        <v>12.523333333333333</v>
      </c>
      <c r="FT15">
        <v>12.747222222222224</v>
      </c>
      <c r="FV15">
        <v>12.118333333333332</v>
      </c>
      <c r="FW15">
        <v>12.171666666666667</v>
      </c>
      <c r="FX15">
        <v>12.268333333333333</v>
      </c>
      <c r="FY15">
        <v>12.234999999999999</v>
      </c>
      <c r="FZ15">
        <v>12.334999999999999</v>
      </c>
      <c r="GB15">
        <v>12.141935483870967</v>
      </c>
      <c r="GC15">
        <v>12.153636363636364</v>
      </c>
      <c r="GD15">
        <v>12.177142857142856</v>
      </c>
      <c r="GE15">
        <v>12.211499999999999</v>
      </c>
      <c r="GF15">
        <v>12.269523809523811</v>
      </c>
    </row>
    <row r="16" spans="1:188" x14ac:dyDescent="0.3">
      <c r="B16" t="s">
        <v>48</v>
      </c>
      <c r="C16">
        <v>0</v>
      </c>
      <c r="D16">
        <v>26</v>
      </c>
      <c r="E16">
        <v>149.86000000000001</v>
      </c>
      <c r="F16">
        <v>54.909090909090907</v>
      </c>
      <c r="G16">
        <v>22.3</v>
      </c>
      <c r="H16">
        <v>5</v>
      </c>
      <c r="I16">
        <v>21</v>
      </c>
      <c r="J16">
        <v>280</v>
      </c>
      <c r="K16">
        <v>224</v>
      </c>
      <c r="L16">
        <v>215</v>
      </c>
      <c r="M16">
        <f t="shared" si="0"/>
        <v>97.72727272727272</v>
      </c>
      <c r="O16">
        <v>58.096774189999998</v>
      </c>
      <c r="P16">
        <v>71.096774190000005</v>
      </c>
      <c r="Q16">
        <v>66.548387099999999</v>
      </c>
      <c r="R16">
        <v>69.580645160000003</v>
      </c>
      <c r="T16">
        <v>5</v>
      </c>
      <c r="U16">
        <v>4</v>
      </c>
      <c r="V16">
        <v>0</v>
      </c>
      <c r="W16">
        <v>0</v>
      </c>
      <c r="Y16">
        <v>79</v>
      </c>
      <c r="Z16">
        <v>83</v>
      </c>
      <c r="AA16">
        <v>83</v>
      </c>
      <c r="AB16">
        <v>83</v>
      </c>
      <c r="AD16">
        <v>-0.39107142900000003</v>
      </c>
      <c r="AE16">
        <v>-0.485714286</v>
      </c>
      <c r="AF16">
        <v>-0.41964285699999998</v>
      </c>
      <c r="AG16">
        <v>-0.4375</v>
      </c>
      <c r="AI16">
        <v>1.9714285709999999</v>
      </c>
      <c r="AJ16">
        <v>3.414285714</v>
      </c>
      <c r="AK16">
        <v>5.3428571429999998</v>
      </c>
      <c r="AL16">
        <v>4.6857142859999996</v>
      </c>
      <c r="AN16">
        <v>79.967741939999996</v>
      </c>
      <c r="AO16">
        <v>60.548387099999999</v>
      </c>
      <c r="AP16">
        <v>87.967741939999996</v>
      </c>
      <c r="AQ16">
        <v>92.741935479999995</v>
      </c>
      <c r="AS16">
        <v>56</v>
      </c>
      <c r="AT16">
        <v>37</v>
      </c>
      <c r="AU16">
        <v>51</v>
      </c>
      <c r="AV16">
        <v>72</v>
      </c>
      <c r="AX16">
        <v>62</v>
      </c>
      <c r="AY16">
        <v>65</v>
      </c>
      <c r="AZ16">
        <v>77</v>
      </c>
      <c r="BA16">
        <v>91</v>
      </c>
      <c r="BC16">
        <v>-0.155357143</v>
      </c>
      <c r="BD16">
        <v>-0.18392857100000001</v>
      </c>
      <c r="BE16">
        <v>-0.42401960799999999</v>
      </c>
      <c r="BF16">
        <v>-0.22142857099999999</v>
      </c>
      <c r="BH16">
        <v>0.61428571399999998</v>
      </c>
      <c r="BI16">
        <v>1.1000000000000001</v>
      </c>
      <c r="BJ16">
        <v>1.885714286</v>
      </c>
      <c r="BK16">
        <v>0.6</v>
      </c>
      <c r="BM16">
        <v>18.67477839</v>
      </c>
      <c r="BN16">
        <v>19.805497240000001</v>
      </c>
      <c r="BO16">
        <v>19.05465723</v>
      </c>
      <c r="BP16">
        <v>18.077315859999999</v>
      </c>
      <c r="BQ16">
        <v>19.506562599999999</v>
      </c>
      <c r="BR16">
        <v>19.52808332</v>
      </c>
      <c r="BT16">
        <v>85.333333330000002</v>
      </c>
      <c r="BU16">
        <v>107</v>
      </c>
      <c r="BV16">
        <v>105.33333330000001</v>
      </c>
      <c r="BW16">
        <v>73.666666669999998</v>
      </c>
      <c r="BX16">
        <v>106</v>
      </c>
      <c r="BY16">
        <v>105.33333330000001</v>
      </c>
      <c r="CA16">
        <v>104.33333333333333</v>
      </c>
      <c r="CB16">
        <v>111</v>
      </c>
      <c r="CC16">
        <v>110</v>
      </c>
      <c r="CD16">
        <v>111</v>
      </c>
      <c r="CE16">
        <v>115</v>
      </c>
      <c r="CF16">
        <v>111</v>
      </c>
      <c r="CH16">
        <v>67.333333333333329</v>
      </c>
      <c r="CI16">
        <v>68</v>
      </c>
      <c r="CJ16">
        <v>73.666666666666671</v>
      </c>
      <c r="CK16">
        <v>70.333333333333329</v>
      </c>
      <c r="CL16">
        <v>75</v>
      </c>
      <c r="CM16">
        <v>68.666666666666671</v>
      </c>
      <c r="CP16">
        <v>63</v>
      </c>
      <c r="CQ16">
        <v>45.666666666666664</v>
      </c>
      <c r="CR16">
        <v>34.666666666666664</v>
      </c>
      <c r="CS16">
        <v>31.833333333333332</v>
      </c>
      <c r="CT16">
        <v>34.666666666666664</v>
      </c>
      <c r="CV16">
        <v>64</v>
      </c>
      <c r="CW16">
        <v>49.75925925925926</v>
      </c>
      <c r="CX16">
        <v>35.391304347826086</v>
      </c>
      <c r="CY16">
        <v>32.3125</v>
      </c>
      <c r="CZ16">
        <v>35.133333333333333</v>
      </c>
      <c r="DB16">
        <v>46.833333333333336</v>
      </c>
      <c r="DC16">
        <v>35.5</v>
      </c>
      <c r="DD16">
        <v>28.333333333333332</v>
      </c>
      <c r="DE16">
        <v>28.833333333333332</v>
      </c>
      <c r="DF16">
        <v>20.666666666666668</v>
      </c>
      <c r="DH16">
        <v>57</v>
      </c>
      <c r="DI16">
        <v>29.188679245283019</v>
      </c>
      <c r="DJ16">
        <v>21.130434782608695</v>
      </c>
      <c r="DK16">
        <v>25.53125</v>
      </c>
      <c r="DL16">
        <v>17.580645161290324</v>
      </c>
      <c r="DN16">
        <v>13.081666666666663</v>
      </c>
      <c r="DO16">
        <v>13.261666666666668</v>
      </c>
      <c r="DP16">
        <v>13.273333333333333</v>
      </c>
      <c r="DQ16">
        <v>13.275</v>
      </c>
      <c r="DR16">
        <v>13.231666666666667</v>
      </c>
      <c r="DT16">
        <v>13.04</v>
      </c>
      <c r="DU16">
        <v>13.268867924528296</v>
      </c>
      <c r="DV16">
        <v>13.265652173913042</v>
      </c>
      <c r="DW16">
        <v>13.265312499999999</v>
      </c>
      <c r="DX16">
        <v>13.246129032258066</v>
      </c>
      <c r="DZ16">
        <v>12.158333333333333</v>
      </c>
      <c r="EA16">
        <v>12.25</v>
      </c>
      <c r="EB16">
        <v>12.708333333333334</v>
      </c>
      <c r="EC16">
        <v>12.738333333333335</v>
      </c>
      <c r="ED16">
        <v>12.776666666666666</v>
      </c>
      <c r="EF16">
        <v>12.083225806451614</v>
      </c>
      <c r="EG16">
        <v>12.195185185185188</v>
      </c>
      <c r="EH16">
        <v>12.712173913043477</v>
      </c>
      <c r="EI16">
        <v>12.786250000000001</v>
      </c>
      <c r="EJ16">
        <v>12.802666666666658</v>
      </c>
      <c r="EL16">
        <v>82.666666666666671</v>
      </c>
      <c r="EM16">
        <v>69.5</v>
      </c>
      <c r="EN16">
        <v>71.333333333333329</v>
      </c>
      <c r="EO16">
        <v>70.833333333333329</v>
      </c>
      <c r="EP16">
        <v>85.666666666666671</v>
      </c>
      <c r="ER16">
        <v>81.774193548387103</v>
      </c>
      <c r="ES16">
        <v>72.099999999999994</v>
      </c>
      <c r="ET16">
        <v>74.833333333333329</v>
      </c>
      <c r="EU16">
        <v>75.533333333333331</v>
      </c>
      <c r="EV16">
        <v>83.473684210526315</v>
      </c>
      <c r="EX16">
        <v>48.5</v>
      </c>
      <c r="EY16">
        <v>8.5</v>
      </c>
      <c r="EZ16">
        <v>7.166666666666667</v>
      </c>
      <c r="FA16">
        <v>3</v>
      </c>
      <c r="FB16">
        <v>2.6666666666666665</v>
      </c>
      <c r="FD16">
        <v>53.807692307692307</v>
      </c>
      <c r="FE16">
        <v>13.545454545454545</v>
      </c>
      <c r="FF16">
        <v>4.1538461538461542</v>
      </c>
      <c r="FG16">
        <v>2.1875</v>
      </c>
      <c r="FH16">
        <v>1.4166666666666667</v>
      </c>
      <c r="FJ16">
        <v>12.816666666666665</v>
      </c>
      <c r="FK16">
        <v>13.04</v>
      </c>
      <c r="FL16">
        <v>13.076666666666666</v>
      </c>
      <c r="FM16">
        <v>13.091666666666667</v>
      </c>
      <c r="FN16">
        <v>13.1</v>
      </c>
      <c r="FP16">
        <v>12.796538461538463</v>
      </c>
      <c r="FQ16">
        <v>12.995454545454544</v>
      </c>
      <c r="FR16">
        <v>13.051538461538465</v>
      </c>
      <c r="FS16">
        <v>13.063750000000001</v>
      </c>
      <c r="FT16">
        <v>13.073333333333332</v>
      </c>
      <c r="FV16">
        <v>11.763333333333334</v>
      </c>
      <c r="FW16">
        <v>11.513333333333334</v>
      </c>
      <c r="FX16">
        <v>11.418333333333331</v>
      </c>
      <c r="FY16">
        <v>11.325000000000001</v>
      </c>
      <c r="FZ16">
        <v>11.791666666666666</v>
      </c>
      <c r="GB16">
        <v>11.881290322580647</v>
      </c>
      <c r="GC16">
        <v>11.549000000000001</v>
      </c>
      <c r="GD16">
        <v>11.534166666666669</v>
      </c>
      <c r="GE16">
        <v>11.437999999999999</v>
      </c>
      <c r="GF16">
        <v>11.682105263157895</v>
      </c>
    </row>
    <row r="17" spans="2:188" x14ac:dyDescent="0.3">
      <c r="B17" t="s">
        <v>49</v>
      </c>
      <c r="C17">
        <v>0</v>
      </c>
      <c r="D17">
        <v>21</v>
      </c>
      <c r="E17">
        <v>167.64000000000001</v>
      </c>
      <c r="F17">
        <v>55.54545454545454</v>
      </c>
      <c r="G17">
        <v>27.6</v>
      </c>
      <c r="H17">
        <v>8</v>
      </c>
      <c r="I17">
        <v>21</v>
      </c>
      <c r="J17">
        <v>215</v>
      </c>
      <c r="K17">
        <v>172</v>
      </c>
      <c r="L17">
        <v>125</v>
      </c>
      <c r="M17">
        <f t="shared" si="0"/>
        <v>56.818181818181813</v>
      </c>
      <c r="O17">
        <v>72.290322579999994</v>
      </c>
      <c r="P17">
        <v>81.516129030000002</v>
      </c>
      <c r="Q17">
        <v>70.161290320000006</v>
      </c>
      <c r="R17">
        <v>85.225806449999993</v>
      </c>
      <c r="T17">
        <v>2</v>
      </c>
      <c r="U17">
        <v>0</v>
      </c>
      <c r="V17">
        <v>0</v>
      </c>
      <c r="W17">
        <v>0</v>
      </c>
      <c r="Y17">
        <v>89</v>
      </c>
      <c r="Z17">
        <v>90</v>
      </c>
      <c r="AA17">
        <v>88</v>
      </c>
      <c r="AB17">
        <v>89</v>
      </c>
      <c r="AD17">
        <v>-0.383928571</v>
      </c>
      <c r="AE17">
        <v>-0.48928571399999998</v>
      </c>
      <c r="AF17">
        <v>-0.37857142900000001</v>
      </c>
      <c r="AG17">
        <v>-0.71964285699999997</v>
      </c>
      <c r="AI17">
        <v>2.4428571429999999</v>
      </c>
      <c r="AJ17">
        <v>3.6142857140000002</v>
      </c>
      <c r="AK17">
        <v>1.6857142860000001</v>
      </c>
      <c r="AL17">
        <v>3.0142857140000001</v>
      </c>
      <c r="AN17">
        <v>52.516129030000002</v>
      </c>
      <c r="AO17">
        <v>73.870967739999998</v>
      </c>
      <c r="AP17">
        <v>65.129032260000002</v>
      </c>
      <c r="AQ17">
        <v>84</v>
      </c>
      <c r="AS17">
        <v>0</v>
      </c>
      <c r="AT17">
        <v>34</v>
      </c>
      <c r="AU17">
        <v>42</v>
      </c>
      <c r="AV17">
        <v>13</v>
      </c>
      <c r="AX17">
        <v>61</v>
      </c>
      <c r="AY17">
        <v>80</v>
      </c>
      <c r="AZ17">
        <v>57</v>
      </c>
      <c r="BA17">
        <v>82</v>
      </c>
      <c r="BC17">
        <v>-0.67085427099999995</v>
      </c>
      <c r="BD17">
        <v>-0.40535714299999998</v>
      </c>
      <c r="BE17">
        <v>-0.15357142900000001</v>
      </c>
      <c r="BF17">
        <v>-0.53392857100000002</v>
      </c>
      <c r="BH17">
        <v>2.7428571430000002</v>
      </c>
      <c r="BI17">
        <v>1.7428571429999999</v>
      </c>
      <c r="BJ17">
        <v>0.74285714300000005</v>
      </c>
      <c r="BK17">
        <v>2.6428571430000001</v>
      </c>
      <c r="BM17">
        <v>14.454499999999999</v>
      </c>
      <c r="BN17">
        <v>21.622599999999998</v>
      </c>
      <c r="BO17">
        <v>18.368200000000002</v>
      </c>
      <c r="BP17">
        <v>13.7424</v>
      </c>
      <c r="BQ17">
        <v>19.302600000000002</v>
      </c>
      <c r="BR17">
        <v>16.453099999999999</v>
      </c>
      <c r="BT17">
        <v>73</v>
      </c>
      <c r="BU17">
        <v>99</v>
      </c>
      <c r="BV17">
        <v>91.666666669999998</v>
      </c>
      <c r="BW17">
        <v>84.666666669999998</v>
      </c>
      <c r="BX17">
        <v>107</v>
      </c>
      <c r="BY17">
        <v>98.333333330000002</v>
      </c>
      <c r="CA17">
        <v>103</v>
      </c>
      <c r="CB17">
        <v>100</v>
      </c>
      <c r="CC17">
        <v>98.333333333333329</v>
      </c>
      <c r="CD17">
        <v>101.66666666666667</v>
      </c>
      <c r="CE17">
        <v>108</v>
      </c>
      <c r="CF17">
        <v>103</v>
      </c>
      <c r="CH17">
        <v>70.333333333333329</v>
      </c>
      <c r="CI17">
        <v>66</v>
      </c>
      <c r="CJ17">
        <v>68</v>
      </c>
      <c r="CK17">
        <v>71</v>
      </c>
      <c r="CL17">
        <v>71</v>
      </c>
      <c r="CM17">
        <v>66</v>
      </c>
      <c r="CP17">
        <v>34.333333333333336</v>
      </c>
      <c r="CQ17">
        <v>26</v>
      </c>
      <c r="CR17">
        <v>24.166666666666668</v>
      </c>
      <c r="CS17">
        <v>23.166666666666668</v>
      </c>
      <c r="CT17">
        <v>21.333333333333332</v>
      </c>
      <c r="CV17">
        <v>36.483870967741936</v>
      </c>
      <c r="CW17">
        <v>28.033898305084747</v>
      </c>
      <c r="CX17">
        <v>24.678571428571427</v>
      </c>
      <c r="CY17">
        <v>24.390243902439025</v>
      </c>
      <c r="CZ17">
        <v>22.09090909090909</v>
      </c>
      <c r="DB17">
        <v>55.5</v>
      </c>
      <c r="DC17">
        <v>30.666666666666668</v>
      </c>
      <c r="DD17">
        <v>23.5</v>
      </c>
      <c r="DE17">
        <v>23.5</v>
      </c>
      <c r="DF17">
        <v>18.666666666666668</v>
      </c>
      <c r="DH17">
        <v>49</v>
      </c>
      <c r="DI17">
        <v>16.033333333333335</v>
      </c>
      <c r="DJ17">
        <v>20.821428571428573</v>
      </c>
      <c r="DK17">
        <v>25.780487804878049</v>
      </c>
      <c r="DL17">
        <v>15.3125</v>
      </c>
      <c r="DN17">
        <v>12.256666666666668</v>
      </c>
      <c r="DO17">
        <v>12.4</v>
      </c>
      <c r="DP17">
        <v>12.333333333333334</v>
      </c>
      <c r="DQ17">
        <v>12.331666666666665</v>
      </c>
      <c r="DR17">
        <v>12.431666666666667</v>
      </c>
      <c r="DT17">
        <v>12.39</v>
      </c>
      <c r="DU17">
        <v>12.454666666666663</v>
      </c>
      <c r="DV17">
        <v>12.343571428571426</v>
      </c>
      <c r="DW17">
        <v>12.331707317073169</v>
      </c>
      <c r="DX17">
        <v>12.401562499999999</v>
      </c>
      <c r="DZ17">
        <v>12.441666666666668</v>
      </c>
      <c r="EA17">
        <v>12.576666666666668</v>
      </c>
      <c r="EB17">
        <v>12.715000000000002</v>
      </c>
      <c r="EC17">
        <v>12.808333333333335</v>
      </c>
      <c r="ED17">
        <v>12.87</v>
      </c>
      <c r="EF17">
        <v>12.296774193548387</v>
      </c>
      <c r="EG17">
        <v>12.443898305084749</v>
      </c>
      <c r="EH17">
        <v>12.727857142857145</v>
      </c>
      <c r="EI17">
        <v>12.829268292682924</v>
      </c>
      <c r="EJ17">
        <v>12.877878787878792</v>
      </c>
      <c r="EL17">
        <v>44.333333333333336</v>
      </c>
      <c r="EM17">
        <v>29.5</v>
      </c>
      <c r="EN17">
        <v>30.166666666666668</v>
      </c>
      <c r="EO17">
        <v>30.833333333333332</v>
      </c>
      <c r="EP17">
        <v>28.666666666666668</v>
      </c>
      <c r="ER17">
        <v>43.548387096774192</v>
      </c>
      <c r="ES17">
        <v>32.842105263157897</v>
      </c>
      <c r="ET17">
        <v>35.666666666666664</v>
      </c>
      <c r="EU17">
        <v>34.958333333333336</v>
      </c>
      <c r="EV17">
        <v>34.142857142857146</v>
      </c>
      <c r="EX17">
        <v>77</v>
      </c>
      <c r="EY17" s="13"/>
      <c r="EZ17">
        <v>4.333333333333333</v>
      </c>
      <c r="FA17">
        <v>4.833333333333333</v>
      </c>
      <c r="FB17">
        <v>5.833333333333333</v>
      </c>
      <c r="FD17">
        <v>77.612903225806448</v>
      </c>
      <c r="FE17" s="13"/>
      <c r="FF17">
        <v>9.7619047619047628</v>
      </c>
      <c r="FG17">
        <v>3.5833333333333335</v>
      </c>
      <c r="FH17">
        <v>9.1904761904761898</v>
      </c>
      <c r="FJ17">
        <v>12.276666666666666</v>
      </c>
      <c r="FK17" s="13"/>
      <c r="FL17">
        <v>12.696666666666667</v>
      </c>
      <c r="FM17">
        <v>12.746666666666668</v>
      </c>
      <c r="FN17">
        <v>12.718333333333334</v>
      </c>
      <c r="FP17">
        <v>12.294193548387097</v>
      </c>
      <c r="FQ17" s="13"/>
      <c r="FR17">
        <v>12.661904761904763</v>
      </c>
      <c r="FS17">
        <v>12.727499999999999</v>
      </c>
      <c r="FT17">
        <v>12.684761904761904</v>
      </c>
      <c r="FV17">
        <v>12.036666666666667</v>
      </c>
      <c r="FW17">
        <v>12.166666666666666</v>
      </c>
      <c r="FX17">
        <v>12.086666666666666</v>
      </c>
      <c r="FY17">
        <v>12.086666666666666</v>
      </c>
      <c r="FZ17">
        <v>12.108333333333334</v>
      </c>
      <c r="GB17">
        <v>12.001935483870968</v>
      </c>
      <c r="GC17">
        <v>12.147368421052631</v>
      </c>
      <c r="GD17">
        <v>12.083809523809526</v>
      </c>
      <c r="GE17">
        <v>12.063750000000001</v>
      </c>
      <c r="GF17">
        <v>12.094761904761905</v>
      </c>
    </row>
    <row r="18" spans="2:188" x14ac:dyDescent="0.3">
      <c r="B18" t="s">
        <v>50</v>
      </c>
      <c r="C18">
        <v>0</v>
      </c>
      <c r="D18">
        <v>23</v>
      </c>
      <c r="E18">
        <v>152.4</v>
      </c>
      <c r="F18">
        <v>54.999999999999993</v>
      </c>
      <c r="G18">
        <v>23</v>
      </c>
      <c r="H18">
        <v>11</v>
      </c>
      <c r="I18">
        <v>22</v>
      </c>
      <c r="J18">
        <v>280</v>
      </c>
      <c r="K18">
        <v>224</v>
      </c>
      <c r="L18">
        <v>185</v>
      </c>
      <c r="M18">
        <f t="shared" si="0"/>
        <v>84.090909090909079</v>
      </c>
      <c r="O18">
        <v>77.645161290000004</v>
      </c>
      <c r="P18">
        <v>77.548387099999999</v>
      </c>
      <c r="Q18">
        <v>78.903225809999995</v>
      </c>
      <c r="R18">
        <v>77.741935479999995</v>
      </c>
      <c r="T18">
        <v>0</v>
      </c>
      <c r="U18">
        <v>0</v>
      </c>
      <c r="V18">
        <v>0</v>
      </c>
      <c r="W18">
        <v>0</v>
      </c>
      <c r="Y18">
        <v>91</v>
      </c>
      <c r="Z18">
        <v>91</v>
      </c>
      <c r="AA18">
        <v>91</v>
      </c>
      <c r="AB18">
        <v>91</v>
      </c>
      <c r="AD18">
        <v>-0.40357142899999998</v>
      </c>
      <c r="AE18">
        <v>-0.48392857099999997</v>
      </c>
      <c r="AF18">
        <v>-0.40357142899999998</v>
      </c>
      <c r="AG18">
        <v>-0.51249999999999996</v>
      </c>
      <c r="AI18">
        <v>2.4857142859999999</v>
      </c>
      <c r="AJ18">
        <v>3.128571429</v>
      </c>
      <c r="AK18">
        <v>2.271428571</v>
      </c>
      <c r="AL18">
        <v>2.914285714</v>
      </c>
      <c r="AN18">
        <v>88.516129030000002</v>
      </c>
      <c r="AO18">
        <v>87.645161290000004</v>
      </c>
      <c r="AP18">
        <v>89.032258060000004</v>
      </c>
      <c r="AQ18">
        <v>88.129032260000002</v>
      </c>
      <c r="AS18">
        <v>28</v>
      </c>
      <c r="AT18">
        <v>22</v>
      </c>
      <c r="AU18">
        <v>45</v>
      </c>
      <c r="AV18">
        <v>43</v>
      </c>
      <c r="AX18">
        <v>89</v>
      </c>
      <c r="AY18">
        <v>88</v>
      </c>
      <c r="AZ18">
        <v>89</v>
      </c>
      <c r="BA18">
        <v>88</v>
      </c>
      <c r="BC18">
        <v>-0.31052181400000001</v>
      </c>
      <c r="BD18">
        <v>-0.47142857100000002</v>
      </c>
      <c r="BE18">
        <v>-0.27321428599999997</v>
      </c>
      <c r="BF18">
        <v>-0.33214285700000001</v>
      </c>
      <c r="BH18">
        <v>2.8857142859999998</v>
      </c>
      <c r="BI18">
        <v>2.8428571429999998</v>
      </c>
      <c r="BJ18">
        <v>2.2857142860000002</v>
      </c>
      <c r="BK18">
        <v>1.5571428570000001</v>
      </c>
      <c r="BM18">
        <v>15.82257725</v>
      </c>
      <c r="BN18">
        <v>17.506433170000001</v>
      </c>
      <c r="BO18">
        <v>18.97951926</v>
      </c>
      <c r="BP18">
        <v>15.1419</v>
      </c>
      <c r="BQ18">
        <v>15.4983</v>
      </c>
      <c r="BR18">
        <v>15.7189</v>
      </c>
      <c r="BT18">
        <v>65</v>
      </c>
      <c r="BU18">
        <v>84</v>
      </c>
      <c r="BV18">
        <v>84</v>
      </c>
      <c r="BW18">
        <v>69.333333330000002</v>
      </c>
      <c r="BX18">
        <v>90</v>
      </c>
      <c r="BY18">
        <v>90.333333330000002</v>
      </c>
      <c r="CA18">
        <v>78.333333333333329</v>
      </c>
      <c r="CB18">
        <v>83</v>
      </c>
      <c r="CC18">
        <v>80.666666666666671</v>
      </c>
      <c r="CD18">
        <v>87.666666666666671</v>
      </c>
      <c r="CE18">
        <v>89</v>
      </c>
      <c r="CF18">
        <v>92.666666666666671</v>
      </c>
      <c r="CH18">
        <v>59</v>
      </c>
      <c r="CI18">
        <v>57</v>
      </c>
      <c r="CJ18">
        <v>58</v>
      </c>
      <c r="CK18">
        <v>57.666666666666664</v>
      </c>
      <c r="CL18">
        <v>49</v>
      </c>
      <c r="CM18">
        <v>55.666666666666664</v>
      </c>
      <c r="CP18">
        <v>86</v>
      </c>
      <c r="CQ18">
        <v>71.333333333333329</v>
      </c>
      <c r="CR18">
        <v>69.5</v>
      </c>
      <c r="CS18">
        <v>60</v>
      </c>
      <c r="CT18">
        <v>50.166666666666664</v>
      </c>
      <c r="CV18">
        <v>90.354838709677423</v>
      </c>
      <c r="CW18">
        <v>71.722222222222229</v>
      </c>
      <c r="CX18">
        <v>71.227272727272734</v>
      </c>
      <c r="CY18">
        <v>61.909090909090907</v>
      </c>
      <c r="CZ18">
        <v>54.625</v>
      </c>
      <c r="DB18">
        <v>68.833333333333329</v>
      </c>
      <c r="DC18">
        <v>73.833333333333329</v>
      </c>
      <c r="DD18">
        <v>43.166666666666664</v>
      </c>
      <c r="DE18">
        <v>58.666666666666664</v>
      </c>
      <c r="DF18">
        <v>66.833333333333329</v>
      </c>
      <c r="DH18">
        <v>71</v>
      </c>
      <c r="DI18">
        <v>63.027777777777779</v>
      </c>
      <c r="DJ18">
        <v>35.727272727272727</v>
      </c>
      <c r="DK18">
        <v>49.857142857142854</v>
      </c>
      <c r="DL18">
        <v>52.304347826086953</v>
      </c>
      <c r="DN18">
        <v>11.984999999999999</v>
      </c>
      <c r="DO18">
        <v>12.016666666666666</v>
      </c>
      <c r="DP18">
        <v>12.008333333333333</v>
      </c>
      <c r="DQ18">
        <v>12.031666666666666</v>
      </c>
      <c r="DR18">
        <v>11.973333333333334</v>
      </c>
      <c r="DT18">
        <v>11.86</v>
      </c>
      <c r="DU18">
        <v>12.038055555555554</v>
      </c>
      <c r="DV18">
        <v>12.034545454545453</v>
      </c>
      <c r="DW18">
        <v>12.05904761904762</v>
      </c>
      <c r="DX18">
        <v>12.01608695652174</v>
      </c>
      <c r="DZ18">
        <v>11.795</v>
      </c>
      <c r="EA18">
        <v>11.318333333333333</v>
      </c>
      <c r="EB18">
        <v>11.385</v>
      </c>
      <c r="EC18">
        <v>11.438333333333333</v>
      </c>
      <c r="ED18">
        <v>11.505000000000001</v>
      </c>
      <c r="EF18">
        <v>11.901935483870966</v>
      </c>
      <c r="EG18">
        <v>11.351666666666667</v>
      </c>
      <c r="EH18">
        <v>11.45</v>
      </c>
      <c r="EI18">
        <v>11.505454545454546</v>
      </c>
      <c r="EJ18">
        <v>11.586250000000001</v>
      </c>
      <c r="EL18">
        <v>94</v>
      </c>
      <c r="EM18">
        <v>90</v>
      </c>
      <c r="EN18">
        <v>84.166666666666671</v>
      </c>
      <c r="EO18">
        <v>78.166666666666671</v>
      </c>
      <c r="EP18">
        <v>70.166666666666671</v>
      </c>
      <c r="ER18">
        <v>93.451612903225808</v>
      </c>
      <c r="ES18">
        <v>91.25</v>
      </c>
      <c r="ET18">
        <v>86.266666666666666</v>
      </c>
      <c r="EU18">
        <v>82.333333333333329</v>
      </c>
      <c r="EV18">
        <v>76.375</v>
      </c>
      <c r="EX18">
        <v>69.666666666666671</v>
      </c>
      <c r="EY18">
        <v>19</v>
      </c>
      <c r="EZ18">
        <v>20.833333333333332</v>
      </c>
      <c r="FA18">
        <v>23.166666666666668</v>
      </c>
      <c r="FB18">
        <v>41.166666666666664</v>
      </c>
      <c r="FD18">
        <v>68.032258064516128</v>
      </c>
      <c r="FE18">
        <v>20.25</v>
      </c>
      <c r="FF18">
        <v>12.3125</v>
      </c>
      <c r="FG18">
        <v>14.9375</v>
      </c>
      <c r="FH18">
        <v>41.625</v>
      </c>
      <c r="FJ18">
        <v>11.881666666666666</v>
      </c>
      <c r="FK18">
        <v>12.101666666666667</v>
      </c>
      <c r="FL18">
        <v>12.213333333333333</v>
      </c>
      <c r="FM18">
        <v>12.243333333333334</v>
      </c>
      <c r="FN18">
        <v>12.213333333333333</v>
      </c>
      <c r="FP18">
        <v>11.839677419354839</v>
      </c>
      <c r="FQ18">
        <v>12.021250000000002</v>
      </c>
      <c r="FR18">
        <v>12.151874999999999</v>
      </c>
      <c r="FS18">
        <v>12.136874999999998</v>
      </c>
      <c r="FT18">
        <v>12.08375</v>
      </c>
      <c r="FV18">
        <v>11.92</v>
      </c>
      <c r="FW18">
        <v>11.585000000000001</v>
      </c>
      <c r="FX18">
        <v>11.534999999999998</v>
      </c>
      <c r="FY18">
        <v>11.458333333333334</v>
      </c>
      <c r="FZ18">
        <v>11.43</v>
      </c>
      <c r="GB18">
        <v>11.899999999999999</v>
      </c>
      <c r="GC18">
        <v>11.725</v>
      </c>
      <c r="GD18">
        <v>11.672000000000001</v>
      </c>
      <c r="GE18">
        <v>11.615999999999998</v>
      </c>
      <c r="GF18">
        <v>11.555</v>
      </c>
    </row>
    <row r="19" spans="2:188" x14ac:dyDescent="0.3">
      <c r="B19" t="s">
        <v>51</v>
      </c>
      <c r="C19">
        <v>0</v>
      </c>
      <c r="D19">
        <v>26</v>
      </c>
      <c r="E19">
        <v>170.18</v>
      </c>
      <c r="F19">
        <v>65.181818181818173</v>
      </c>
      <c r="G19">
        <v>23.5</v>
      </c>
      <c r="H19">
        <v>8</v>
      </c>
      <c r="I19">
        <v>18</v>
      </c>
      <c r="J19">
        <v>280</v>
      </c>
      <c r="K19">
        <v>224</v>
      </c>
      <c r="L19">
        <v>130</v>
      </c>
      <c r="M19">
        <f t="shared" si="0"/>
        <v>59.090909090909086</v>
      </c>
      <c r="O19">
        <v>72.645161290000004</v>
      </c>
      <c r="P19">
        <v>82.483870969999998</v>
      </c>
      <c r="Q19">
        <v>73.645161290000004</v>
      </c>
      <c r="R19">
        <v>75.903225809999995</v>
      </c>
      <c r="T19">
        <v>4</v>
      </c>
      <c r="U19">
        <v>0</v>
      </c>
      <c r="V19">
        <v>0</v>
      </c>
      <c r="W19">
        <v>0</v>
      </c>
      <c r="Y19">
        <v>86</v>
      </c>
      <c r="Z19">
        <v>89</v>
      </c>
      <c r="AA19">
        <v>80</v>
      </c>
      <c r="AB19">
        <v>87</v>
      </c>
      <c r="AD19">
        <v>-0.36428571399999998</v>
      </c>
      <c r="AE19">
        <v>-0.41249999999999998</v>
      </c>
      <c r="AF19">
        <v>-0.85178571400000003</v>
      </c>
      <c r="AG19">
        <v>-0.47142857100000002</v>
      </c>
      <c r="AI19">
        <v>3.5142857140000001</v>
      </c>
      <c r="AJ19">
        <v>5.5714285710000002</v>
      </c>
      <c r="AK19">
        <v>5.6142857140000002</v>
      </c>
      <c r="AL19">
        <v>5.3571428570000004</v>
      </c>
      <c r="AN19">
        <v>60.483870969999998</v>
      </c>
      <c r="AO19">
        <v>70.322580650000006</v>
      </c>
      <c r="AP19">
        <v>53</v>
      </c>
      <c r="AQ19">
        <v>88.129032260000002</v>
      </c>
      <c r="AS19">
        <v>15</v>
      </c>
      <c r="AT19">
        <v>20</v>
      </c>
      <c r="AU19">
        <v>14</v>
      </c>
      <c r="AV19">
        <v>27</v>
      </c>
      <c r="AX19">
        <v>64</v>
      </c>
      <c r="AY19">
        <v>65</v>
      </c>
      <c r="AZ19">
        <v>57</v>
      </c>
      <c r="BA19">
        <v>85</v>
      </c>
      <c r="BC19">
        <v>-0.19821428599999999</v>
      </c>
      <c r="BD19">
        <v>-0.367857143</v>
      </c>
      <c r="BE19">
        <v>-0.21249999999999999</v>
      </c>
      <c r="BF19">
        <v>-0.51607142900000003</v>
      </c>
      <c r="BH19">
        <v>2.2571428569999998</v>
      </c>
      <c r="BI19">
        <v>3.2428571430000002</v>
      </c>
      <c r="BJ19">
        <v>2.4428571429999999</v>
      </c>
      <c r="BK19">
        <v>4.2857142860000002</v>
      </c>
      <c r="BM19">
        <v>16.08623489</v>
      </c>
      <c r="BN19">
        <v>23.62009007</v>
      </c>
      <c r="BO19">
        <v>21.791919709999998</v>
      </c>
      <c r="BP19">
        <v>18.45462685</v>
      </c>
      <c r="BQ19">
        <v>21.026708070000002</v>
      </c>
      <c r="BR19">
        <v>20.999886050000001</v>
      </c>
      <c r="BT19">
        <v>56.333333330000002</v>
      </c>
      <c r="BU19">
        <v>84</v>
      </c>
      <c r="BV19">
        <v>85.666666669999998</v>
      </c>
      <c r="BW19">
        <v>68.333333330000002</v>
      </c>
      <c r="BX19">
        <v>87</v>
      </c>
      <c r="BY19">
        <v>82.666666669999998</v>
      </c>
      <c r="CA19">
        <v>121</v>
      </c>
      <c r="CB19">
        <v>123</v>
      </c>
      <c r="CC19">
        <v>128</v>
      </c>
      <c r="CD19">
        <v>125</v>
      </c>
      <c r="CE19">
        <v>125</v>
      </c>
      <c r="CF19">
        <v>123.66666666666667</v>
      </c>
      <c r="CH19">
        <v>74</v>
      </c>
      <c r="CI19">
        <v>75</v>
      </c>
      <c r="CJ19">
        <v>78.666666666666671</v>
      </c>
      <c r="CK19">
        <v>77</v>
      </c>
      <c r="CL19">
        <v>74</v>
      </c>
      <c r="CM19">
        <v>74.333333333333329</v>
      </c>
      <c r="CP19">
        <v>42.333333333333336</v>
      </c>
      <c r="CQ19">
        <v>23.333333333333332</v>
      </c>
      <c r="CR19">
        <v>24</v>
      </c>
      <c r="CS19">
        <v>21.5</v>
      </c>
      <c r="CT19">
        <v>26.666666666666668</v>
      </c>
      <c r="CV19">
        <v>49.12903225806452</v>
      </c>
      <c r="CW19">
        <v>23.68888888888889</v>
      </c>
      <c r="CX19">
        <v>27.652173913043477</v>
      </c>
      <c r="CY19">
        <v>26.62857142857143</v>
      </c>
      <c r="CZ19">
        <v>33.111111111111114</v>
      </c>
      <c r="DB19">
        <v>59.666666666666664</v>
      </c>
      <c r="DC19">
        <v>51.833333333333336</v>
      </c>
      <c r="DD19">
        <v>57</v>
      </c>
      <c r="DE19">
        <v>52.833333333333336</v>
      </c>
      <c r="DF19">
        <v>56.833333333333336</v>
      </c>
      <c r="DH19">
        <v>66</v>
      </c>
      <c r="DI19">
        <v>53.456521739130437</v>
      </c>
      <c r="DJ19">
        <v>52.739130434782609</v>
      </c>
      <c r="DK19">
        <v>51.74285714285714</v>
      </c>
      <c r="DL19">
        <v>53.666666666666664</v>
      </c>
      <c r="DN19">
        <v>12.479999999999999</v>
      </c>
      <c r="DO19">
        <v>12.705</v>
      </c>
      <c r="DP19">
        <v>12.668333333333335</v>
      </c>
      <c r="DQ19">
        <v>12.708333333333334</v>
      </c>
      <c r="DR19">
        <v>12.655000000000001</v>
      </c>
      <c r="DT19">
        <v>12.45</v>
      </c>
      <c r="DU19">
        <v>12.677391304347836</v>
      </c>
      <c r="DV19">
        <v>12.671739130434782</v>
      </c>
      <c r="DW19">
        <v>12.690285714285718</v>
      </c>
      <c r="DX19">
        <v>12.659444444444444</v>
      </c>
      <c r="DZ19">
        <v>12.5</v>
      </c>
      <c r="EA19">
        <v>12.534999999999998</v>
      </c>
      <c r="EB19">
        <v>12.568333333333335</v>
      </c>
      <c r="EC19">
        <v>12.494999999999999</v>
      </c>
      <c r="ED19">
        <v>12.515000000000001</v>
      </c>
      <c r="EF19">
        <v>12.422258064516129</v>
      </c>
      <c r="EG19">
        <v>12.53822222222222</v>
      </c>
      <c r="EH19">
        <v>12.604782608695654</v>
      </c>
      <c r="EI19">
        <v>12.529714285714288</v>
      </c>
      <c r="EJ19">
        <v>12.523333333333333</v>
      </c>
      <c r="EL19">
        <v>62</v>
      </c>
      <c r="EM19">
        <v>22.833333333333332</v>
      </c>
      <c r="EN19">
        <v>23.333333333333332</v>
      </c>
      <c r="EO19">
        <v>22.666666666666668</v>
      </c>
      <c r="EP19">
        <v>26.166666666666668</v>
      </c>
      <c r="ER19">
        <v>62.967741935483872</v>
      </c>
      <c r="ES19">
        <v>31.35</v>
      </c>
      <c r="ET19">
        <v>36.299999999999997</v>
      </c>
      <c r="EU19">
        <v>38.882352941176471</v>
      </c>
      <c r="EV19">
        <v>41.055555555555557</v>
      </c>
      <c r="EX19">
        <v>67.166666666666671</v>
      </c>
      <c r="EY19">
        <v>47</v>
      </c>
      <c r="EZ19">
        <v>36</v>
      </c>
      <c r="FA19">
        <v>31.833333333333332</v>
      </c>
      <c r="FB19">
        <v>45.833333333333336</v>
      </c>
      <c r="FD19">
        <v>52</v>
      </c>
      <c r="FE19">
        <v>50.75</v>
      </c>
      <c r="FF19">
        <v>37.736842105263158</v>
      </c>
      <c r="FG19">
        <v>33</v>
      </c>
      <c r="FH19">
        <v>51.888888888888886</v>
      </c>
      <c r="FJ19">
        <v>12.6</v>
      </c>
      <c r="FK19">
        <v>12.826666666666668</v>
      </c>
      <c r="FL19">
        <v>12.906666666666666</v>
      </c>
      <c r="FM19">
        <v>12.950000000000003</v>
      </c>
      <c r="FN19">
        <v>12.826666666666668</v>
      </c>
      <c r="FP19">
        <v>12.649354838709678</v>
      </c>
      <c r="FQ19">
        <v>12.778</v>
      </c>
      <c r="FR19">
        <v>12.853684210526319</v>
      </c>
      <c r="FS19">
        <v>12.921176470588236</v>
      </c>
      <c r="FT19">
        <v>12.769444444444444</v>
      </c>
      <c r="FV19">
        <v>12.060000000000002</v>
      </c>
      <c r="FW19">
        <v>12.104999999999999</v>
      </c>
      <c r="FX19">
        <v>12.096666666666669</v>
      </c>
      <c r="FY19">
        <v>11.963333333333333</v>
      </c>
      <c r="FZ19">
        <v>11.856666666666667</v>
      </c>
      <c r="GB19">
        <v>12.088387096774193</v>
      </c>
      <c r="GC19">
        <v>12.057500000000001</v>
      </c>
      <c r="GD19">
        <v>12.055</v>
      </c>
      <c r="GE19">
        <v>11.955294117647059</v>
      </c>
      <c r="GF19">
        <v>11.867222222222221</v>
      </c>
    </row>
    <row r="20" spans="2:188" x14ac:dyDescent="0.3">
      <c r="B20" t="s">
        <v>52</v>
      </c>
      <c r="C20">
        <v>0</v>
      </c>
      <c r="D20">
        <v>21</v>
      </c>
      <c r="E20">
        <v>162.56</v>
      </c>
      <c r="F20">
        <v>67.454545454545453</v>
      </c>
      <c r="G20">
        <v>23.8</v>
      </c>
      <c r="H20">
        <v>5</v>
      </c>
      <c r="I20">
        <v>20</v>
      </c>
      <c r="J20">
        <v>280</v>
      </c>
      <c r="K20">
        <v>224</v>
      </c>
      <c r="L20">
        <v>205</v>
      </c>
      <c r="M20">
        <f t="shared" si="0"/>
        <v>93.181818181818173</v>
      </c>
      <c r="O20">
        <v>57.193548389999997</v>
      </c>
      <c r="P20">
        <v>69.032258060000004</v>
      </c>
      <c r="Q20">
        <v>64.806451609999996</v>
      </c>
      <c r="R20">
        <v>72.709677420000006</v>
      </c>
      <c r="T20">
        <v>0</v>
      </c>
      <c r="U20">
        <v>0</v>
      </c>
      <c r="V20">
        <v>0</v>
      </c>
      <c r="W20">
        <v>0</v>
      </c>
      <c r="Y20">
        <v>82</v>
      </c>
      <c r="Z20">
        <v>86</v>
      </c>
      <c r="AA20">
        <v>83</v>
      </c>
      <c r="AB20">
        <v>82</v>
      </c>
      <c r="AD20">
        <v>-0.48749999999999999</v>
      </c>
      <c r="AE20">
        <v>-0.50714285699999995</v>
      </c>
      <c r="AF20">
        <v>-0.46785714299999998</v>
      </c>
      <c r="AG20">
        <v>-0.55000000000000004</v>
      </c>
      <c r="AI20">
        <v>4.2857142860000002</v>
      </c>
      <c r="AJ20">
        <v>4.8142857140000004</v>
      </c>
      <c r="AK20">
        <v>4.414285714</v>
      </c>
      <c r="AL20">
        <v>3.7857142860000002</v>
      </c>
      <c r="AN20">
        <v>70.548387099999999</v>
      </c>
      <c r="AO20">
        <v>89.387096769999999</v>
      </c>
      <c r="AP20">
        <v>86.774193550000007</v>
      </c>
      <c r="AQ20">
        <v>88.129032260000002</v>
      </c>
      <c r="AS20">
        <v>7</v>
      </c>
      <c r="AT20">
        <v>4</v>
      </c>
      <c r="AU20">
        <v>0</v>
      </c>
      <c r="AV20">
        <v>38</v>
      </c>
      <c r="AX20">
        <v>79</v>
      </c>
      <c r="AY20">
        <v>91</v>
      </c>
      <c r="AZ20">
        <v>84</v>
      </c>
      <c r="BA20">
        <v>87</v>
      </c>
      <c r="BC20">
        <v>-0.32500000000000001</v>
      </c>
      <c r="BD20">
        <v>-0.7</v>
      </c>
      <c r="BE20">
        <v>-0.40178571400000002</v>
      </c>
      <c r="BF20">
        <v>-0.26964285700000001</v>
      </c>
      <c r="BH20">
        <v>2.3857142859999998</v>
      </c>
      <c r="BI20">
        <v>6.042857143</v>
      </c>
      <c r="BJ20">
        <v>3.6142857140000002</v>
      </c>
      <c r="BK20">
        <v>4.7571428569999998</v>
      </c>
      <c r="BM20">
        <v>19.899831200000001</v>
      </c>
      <c r="BN20">
        <v>24.275831419999999</v>
      </c>
      <c r="BO20">
        <v>19.729900310000001</v>
      </c>
      <c r="BP20">
        <v>22.680568869999998</v>
      </c>
      <c r="BQ20">
        <v>24.114855540000001</v>
      </c>
      <c r="BR20">
        <v>19.991726610000001</v>
      </c>
      <c r="BT20">
        <v>63.333333330000002</v>
      </c>
      <c r="BU20">
        <v>71</v>
      </c>
      <c r="BV20">
        <v>66.333333330000002</v>
      </c>
      <c r="BW20">
        <v>69</v>
      </c>
      <c r="BX20">
        <v>80</v>
      </c>
      <c r="BY20">
        <v>86</v>
      </c>
      <c r="CA20">
        <v>104.66666666666667</v>
      </c>
      <c r="CB20">
        <v>115</v>
      </c>
      <c r="CC20">
        <v>112.66666666666667</v>
      </c>
      <c r="CD20">
        <v>100</v>
      </c>
      <c r="CE20">
        <v>110</v>
      </c>
      <c r="CF20">
        <v>102.66666666666667</v>
      </c>
      <c r="CH20">
        <v>56</v>
      </c>
      <c r="CI20">
        <v>73</v>
      </c>
      <c r="CJ20">
        <v>65.333333333333329</v>
      </c>
      <c r="CK20">
        <v>60</v>
      </c>
      <c r="CL20">
        <v>68</v>
      </c>
      <c r="CM20">
        <v>71.333333333333329</v>
      </c>
      <c r="CP20">
        <v>57.833333333333336</v>
      </c>
      <c r="CQ20" s="13"/>
      <c r="CR20">
        <v>21</v>
      </c>
      <c r="CS20">
        <v>24.833333333333332</v>
      </c>
      <c r="CT20">
        <v>27.166666666666668</v>
      </c>
      <c r="CV20">
        <v>60.814814814814817</v>
      </c>
      <c r="CW20" s="13"/>
      <c r="CX20">
        <v>22.363636363636363</v>
      </c>
      <c r="CY20">
        <v>23.90909090909091</v>
      </c>
      <c r="CZ20">
        <v>26.296296296296298</v>
      </c>
      <c r="DB20">
        <v>46.166666666666664</v>
      </c>
      <c r="DC20">
        <v>37.833333333333336</v>
      </c>
      <c r="DD20">
        <v>36.333333333333336</v>
      </c>
      <c r="DE20">
        <v>30.5</v>
      </c>
      <c r="DF20">
        <v>27.833333333333332</v>
      </c>
      <c r="DH20">
        <v>47</v>
      </c>
      <c r="DI20">
        <v>29.204545454545453</v>
      </c>
      <c r="DJ20">
        <v>29.545454545454547</v>
      </c>
      <c r="DK20">
        <v>27.782608695652176</v>
      </c>
      <c r="DL20">
        <v>27.25</v>
      </c>
      <c r="DN20">
        <v>12.450000000000001</v>
      </c>
      <c r="DO20">
        <v>12.671666666666667</v>
      </c>
      <c r="DP20">
        <v>12.660000000000002</v>
      </c>
      <c r="DQ20">
        <v>12.681666666666667</v>
      </c>
      <c r="DR20">
        <v>12.686666666666667</v>
      </c>
      <c r="DT20">
        <v>12.65</v>
      </c>
      <c r="DU20">
        <v>12.624090909090908</v>
      </c>
      <c r="DV20">
        <v>12.636969696969699</v>
      </c>
      <c r="DW20">
        <v>12.614782608695657</v>
      </c>
      <c r="DX20">
        <v>12.654642857142857</v>
      </c>
      <c r="DZ20">
        <v>12.209999999999999</v>
      </c>
      <c r="EA20" s="13"/>
      <c r="EB20">
        <v>12.293333333333335</v>
      </c>
      <c r="EC20">
        <v>12.268333333333333</v>
      </c>
      <c r="ED20">
        <v>12.233333333333334</v>
      </c>
      <c r="EF20">
        <v>12.192222222222226</v>
      </c>
      <c r="EG20" s="13"/>
      <c r="EH20">
        <v>12.288484848484851</v>
      </c>
      <c r="EI20">
        <v>12.290454545454548</v>
      </c>
      <c r="EJ20">
        <v>12.286666666666671</v>
      </c>
      <c r="EL20">
        <v>65.166666666666671</v>
      </c>
      <c r="EM20">
        <v>14</v>
      </c>
      <c r="EN20">
        <v>15.833333333333334</v>
      </c>
      <c r="EO20">
        <v>13</v>
      </c>
      <c r="EP20">
        <v>9.8333333333333339</v>
      </c>
      <c r="ER20">
        <v>53.064516129032256</v>
      </c>
      <c r="ES20">
        <v>22.055555555555557</v>
      </c>
      <c r="ET20">
        <v>28.066666666666666</v>
      </c>
      <c r="EU20">
        <v>24.4375</v>
      </c>
      <c r="EV20">
        <v>25.055555555555557</v>
      </c>
      <c r="EX20" s="13"/>
      <c r="EY20" s="13"/>
      <c r="EZ20" s="13"/>
      <c r="FA20">
        <v>3</v>
      </c>
      <c r="FB20">
        <v>0</v>
      </c>
      <c r="FD20" s="13"/>
      <c r="FE20" s="13"/>
      <c r="FF20" s="13"/>
      <c r="FG20">
        <v>3</v>
      </c>
      <c r="FH20">
        <v>4.833333333333333</v>
      </c>
      <c r="FJ20" s="13"/>
      <c r="FK20" s="13"/>
      <c r="FL20" s="13"/>
      <c r="FM20">
        <v>12.72</v>
      </c>
      <c r="FN20">
        <v>12.9</v>
      </c>
      <c r="FP20" s="13"/>
      <c r="FQ20" s="13"/>
      <c r="FR20" s="13"/>
      <c r="FS20">
        <v>12.72</v>
      </c>
      <c r="FT20">
        <v>12.693333333333333</v>
      </c>
      <c r="FV20">
        <v>12.083333333333334</v>
      </c>
      <c r="FW20">
        <v>12.185</v>
      </c>
      <c r="FX20">
        <v>12.161666666666667</v>
      </c>
      <c r="FY20">
        <v>12.116666666666665</v>
      </c>
      <c r="FZ20">
        <v>12.113333333333332</v>
      </c>
      <c r="GB20">
        <v>12.013548387096773</v>
      </c>
      <c r="GC20">
        <v>12.169444444444444</v>
      </c>
      <c r="GD20">
        <v>12.145333333333332</v>
      </c>
      <c r="GE20">
        <v>12.100000000000001</v>
      </c>
      <c r="GF20">
        <v>12.098333333333336</v>
      </c>
    </row>
    <row r="21" spans="2:188" x14ac:dyDescent="0.3">
      <c r="B21" t="s">
        <v>53</v>
      </c>
      <c r="C21">
        <v>0</v>
      </c>
      <c r="D21">
        <v>20</v>
      </c>
      <c r="E21">
        <v>170.18</v>
      </c>
      <c r="F21">
        <v>64.090909090909079</v>
      </c>
      <c r="G21">
        <v>29</v>
      </c>
      <c r="H21">
        <v>11</v>
      </c>
      <c r="I21">
        <v>19</v>
      </c>
      <c r="J21">
        <v>280</v>
      </c>
      <c r="K21">
        <v>224</v>
      </c>
      <c r="L21">
        <v>135</v>
      </c>
      <c r="M21">
        <f t="shared" si="0"/>
        <v>61.36363636363636</v>
      </c>
      <c r="O21">
        <v>79.387096769999999</v>
      </c>
      <c r="P21">
        <v>76.129032260000002</v>
      </c>
      <c r="Q21">
        <v>74.838709679999994</v>
      </c>
      <c r="R21">
        <v>72.096774190000005</v>
      </c>
      <c r="T21">
        <v>0</v>
      </c>
      <c r="U21">
        <v>1</v>
      </c>
      <c r="V21">
        <v>0</v>
      </c>
      <c r="W21">
        <v>0</v>
      </c>
      <c r="Y21">
        <v>91</v>
      </c>
      <c r="Z21">
        <v>83</v>
      </c>
      <c r="AA21">
        <v>88</v>
      </c>
      <c r="AB21">
        <v>87</v>
      </c>
      <c r="AD21">
        <v>-0.508928571</v>
      </c>
      <c r="AE21">
        <v>-0.446428571</v>
      </c>
      <c r="AF21">
        <v>-0.35357142899999999</v>
      </c>
      <c r="AG21">
        <v>-0.46071428599999997</v>
      </c>
      <c r="AI21">
        <v>1.6428571430000001</v>
      </c>
      <c r="AJ21">
        <v>2.9857142859999999</v>
      </c>
      <c r="AK21">
        <v>3.414285714</v>
      </c>
      <c r="AL21">
        <v>3.3571428569999999</v>
      </c>
      <c r="AN21">
        <v>77.935483869999999</v>
      </c>
      <c r="AO21">
        <v>82.645161290000004</v>
      </c>
      <c r="AP21">
        <v>65</v>
      </c>
      <c r="AQ21">
        <v>84.129032260000002</v>
      </c>
      <c r="AS21">
        <v>22</v>
      </c>
      <c r="AT21">
        <v>6</v>
      </c>
      <c r="AU21">
        <v>21</v>
      </c>
      <c r="AV21">
        <v>24</v>
      </c>
      <c r="AX21">
        <v>82</v>
      </c>
      <c r="AY21">
        <v>83.5</v>
      </c>
      <c r="AZ21">
        <v>71</v>
      </c>
      <c r="BA21">
        <v>80</v>
      </c>
      <c r="BC21">
        <v>-0.25</v>
      </c>
      <c r="BD21">
        <v>-0.64464285700000001</v>
      </c>
      <c r="BE21">
        <v>-0.21688311699999999</v>
      </c>
      <c r="BF21">
        <v>-0.41071428599999998</v>
      </c>
      <c r="BH21">
        <v>2.3857142859999998</v>
      </c>
      <c r="BI21">
        <v>4.2857142860000002</v>
      </c>
      <c r="BJ21">
        <v>2.0714285710000002</v>
      </c>
      <c r="BK21">
        <v>2.5285714289999999</v>
      </c>
      <c r="BM21">
        <v>18.273892180000001</v>
      </c>
      <c r="BN21">
        <v>21.182122540000002</v>
      </c>
      <c r="BO21">
        <v>18.549307649999999</v>
      </c>
      <c r="BP21">
        <v>18.952341199999999</v>
      </c>
      <c r="BQ21">
        <v>24.646155230000002</v>
      </c>
      <c r="BR21">
        <v>16.97564947</v>
      </c>
      <c r="BT21">
        <v>72</v>
      </c>
      <c r="BU21">
        <v>95</v>
      </c>
      <c r="BV21">
        <v>93.333333330000002</v>
      </c>
      <c r="BW21">
        <v>67.333333330000002</v>
      </c>
      <c r="BX21">
        <v>82</v>
      </c>
      <c r="BY21">
        <v>84.333333330000002</v>
      </c>
      <c r="CA21">
        <v>101.66666666666667</v>
      </c>
      <c r="CB21">
        <v>100</v>
      </c>
      <c r="CC21">
        <v>98.666666666666671</v>
      </c>
      <c r="CD21">
        <v>101.33333333333333</v>
      </c>
      <c r="CE21">
        <v>102</v>
      </c>
      <c r="CF21">
        <v>101.33333333333333</v>
      </c>
      <c r="CH21">
        <v>62</v>
      </c>
      <c r="CI21">
        <v>60</v>
      </c>
      <c r="CJ21">
        <v>60</v>
      </c>
      <c r="CK21">
        <v>65</v>
      </c>
      <c r="CL21">
        <v>67</v>
      </c>
      <c r="CM21">
        <v>68</v>
      </c>
      <c r="CP21">
        <v>56.833333333333336</v>
      </c>
      <c r="CQ21">
        <v>39.333333333333336</v>
      </c>
      <c r="CR21">
        <v>35.333333333333336</v>
      </c>
      <c r="CS21">
        <v>29.833333333333332</v>
      </c>
      <c r="CT21">
        <v>49.25</v>
      </c>
      <c r="CV21">
        <v>65.387096774193552</v>
      </c>
      <c r="CW21">
        <v>35.68</v>
      </c>
      <c r="CX21">
        <v>40.15625</v>
      </c>
      <c r="CY21">
        <v>38.514285714285712</v>
      </c>
      <c r="CZ21">
        <v>49.25</v>
      </c>
      <c r="DB21">
        <v>67.5</v>
      </c>
      <c r="DC21">
        <v>59.5</v>
      </c>
      <c r="DD21">
        <v>64.166666666666671</v>
      </c>
      <c r="DE21">
        <v>55.833333333333336</v>
      </c>
      <c r="DF21">
        <v>55.25</v>
      </c>
      <c r="DH21">
        <v>67</v>
      </c>
      <c r="DI21">
        <v>63.469387755102041</v>
      </c>
      <c r="DJ21">
        <v>62.939393939393938</v>
      </c>
      <c r="DK21">
        <v>55.382352941176471</v>
      </c>
      <c r="DL21">
        <v>55.25</v>
      </c>
      <c r="DN21">
        <v>11.748333333333335</v>
      </c>
      <c r="DO21">
        <v>11.783333333333333</v>
      </c>
      <c r="DP21">
        <v>11.68</v>
      </c>
      <c r="DQ21">
        <v>11.648333333333333</v>
      </c>
      <c r="DR21">
        <v>11.83</v>
      </c>
      <c r="DT21">
        <v>11.85</v>
      </c>
      <c r="DU21">
        <v>11.749999999999993</v>
      </c>
      <c r="DV21">
        <v>11.642727272727273</v>
      </c>
      <c r="DW21">
        <v>11.673823529411763</v>
      </c>
      <c r="DX21">
        <v>11.83</v>
      </c>
      <c r="DZ21">
        <v>12.01</v>
      </c>
      <c r="EA21">
        <v>11.85</v>
      </c>
      <c r="EB21">
        <v>11.875</v>
      </c>
      <c r="EC21">
        <v>11.965000000000002</v>
      </c>
      <c r="ED21">
        <v>12.125</v>
      </c>
      <c r="EF21">
        <v>11.985483870967739</v>
      </c>
      <c r="EG21">
        <v>11.915400000000004</v>
      </c>
      <c r="EH21">
        <v>11.944062500000001</v>
      </c>
      <c r="EI21">
        <v>11.991428571428569</v>
      </c>
      <c r="EJ21">
        <v>12.125</v>
      </c>
      <c r="EL21">
        <v>59.166666666666664</v>
      </c>
      <c r="EM21">
        <v>28</v>
      </c>
      <c r="EN21">
        <v>28.833333333333332</v>
      </c>
      <c r="EO21">
        <v>23.666666666666668</v>
      </c>
      <c r="EP21">
        <v>17.833333333333332</v>
      </c>
      <c r="ER21">
        <v>67.161290322580641</v>
      </c>
      <c r="ES21">
        <v>36.136363636363633</v>
      </c>
      <c r="ET21">
        <v>38.954545454545453</v>
      </c>
      <c r="EU21">
        <v>34.608695652173914</v>
      </c>
      <c r="EV21">
        <v>30.695652173913043</v>
      </c>
      <c r="EX21">
        <v>37.5</v>
      </c>
      <c r="EY21">
        <v>39</v>
      </c>
      <c r="EZ21">
        <v>32.5</v>
      </c>
      <c r="FA21">
        <v>32.333333333333336</v>
      </c>
      <c r="FB21">
        <v>34.5</v>
      </c>
      <c r="FD21">
        <v>47</v>
      </c>
      <c r="FE21">
        <v>36</v>
      </c>
      <c r="FF21">
        <v>31</v>
      </c>
      <c r="FG21">
        <v>33.217391304347828</v>
      </c>
      <c r="FH21">
        <v>31.545454545454547</v>
      </c>
      <c r="FJ21">
        <v>11.931666666666667</v>
      </c>
      <c r="FK21">
        <v>12.063333333333333</v>
      </c>
      <c r="FL21">
        <v>12.053333333333333</v>
      </c>
      <c r="FM21">
        <v>12.035000000000002</v>
      </c>
      <c r="FN21">
        <v>12.094999999999999</v>
      </c>
      <c r="FP21">
        <v>11.949032258064511</v>
      </c>
      <c r="FQ21">
        <v>12.049090909090911</v>
      </c>
      <c r="FR21">
        <v>12.055000000000005</v>
      </c>
      <c r="FS21">
        <v>12.042608695652175</v>
      </c>
      <c r="FT21">
        <v>12.089090909090912</v>
      </c>
      <c r="FV21">
        <v>11.574999999999998</v>
      </c>
      <c r="FW21">
        <v>11.613333333333332</v>
      </c>
      <c r="FX21">
        <v>11.658333333333333</v>
      </c>
      <c r="FY21">
        <v>11.604999999999999</v>
      </c>
      <c r="FZ21">
        <v>11.57</v>
      </c>
      <c r="GB21">
        <v>11.638709677419351</v>
      </c>
      <c r="GC21">
        <v>11.614545454545457</v>
      </c>
      <c r="GD21">
        <v>11.655909090909089</v>
      </c>
      <c r="GE21">
        <v>11.605217391304347</v>
      </c>
      <c r="GF21">
        <v>11.547391304347824</v>
      </c>
    </row>
    <row r="22" spans="2:188" x14ac:dyDescent="0.3">
      <c r="B22" t="s">
        <v>54</v>
      </c>
      <c r="C22">
        <v>0</v>
      </c>
      <c r="D22">
        <v>21</v>
      </c>
      <c r="E22">
        <v>157.47999999999999</v>
      </c>
      <c r="F22">
        <v>52.818181818181813</v>
      </c>
      <c r="G22">
        <v>16.7</v>
      </c>
      <c r="H22">
        <v>9</v>
      </c>
      <c r="I22">
        <v>18</v>
      </c>
      <c r="J22">
        <v>239</v>
      </c>
      <c r="K22">
        <v>119</v>
      </c>
      <c r="L22">
        <v>175</v>
      </c>
      <c r="M22">
        <f t="shared" si="0"/>
        <v>79.545454545454533</v>
      </c>
      <c r="O22">
        <v>50.032258059999997</v>
      </c>
      <c r="P22">
        <v>67.161290320000006</v>
      </c>
      <c r="Q22">
        <v>57.032258059999997</v>
      </c>
      <c r="R22">
        <v>57.741935480000002</v>
      </c>
      <c r="T22">
        <v>0</v>
      </c>
      <c r="U22">
        <v>0</v>
      </c>
      <c r="V22">
        <v>0</v>
      </c>
      <c r="W22">
        <v>0</v>
      </c>
      <c r="Y22">
        <v>87</v>
      </c>
      <c r="Z22">
        <v>87</v>
      </c>
      <c r="AA22">
        <v>86</v>
      </c>
      <c r="AB22">
        <v>83</v>
      </c>
      <c r="AD22">
        <v>-0.66071428600000004</v>
      </c>
      <c r="AE22">
        <v>-0.52857142899999998</v>
      </c>
      <c r="AF22">
        <v>-0.35714285699999998</v>
      </c>
      <c r="AG22">
        <v>-0.44821428600000002</v>
      </c>
      <c r="AI22">
        <v>5.7857142860000002</v>
      </c>
      <c r="AJ22">
        <v>4.371428571</v>
      </c>
      <c r="AK22">
        <v>4.371428571</v>
      </c>
      <c r="AL22">
        <v>4.1428571429999996</v>
      </c>
      <c r="AN22">
        <v>81.935483869999999</v>
      </c>
      <c r="AO22">
        <v>92</v>
      </c>
      <c r="AP22">
        <v>70.516129030000002</v>
      </c>
      <c r="AQ22">
        <v>74.612903230000001</v>
      </c>
      <c r="AS22">
        <v>11</v>
      </c>
      <c r="AT22">
        <v>13</v>
      </c>
      <c r="AU22">
        <v>15</v>
      </c>
      <c r="AV22">
        <v>18</v>
      </c>
      <c r="AX22">
        <v>82</v>
      </c>
      <c r="AY22">
        <v>90</v>
      </c>
      <c r="AZ22">
        <v>71</v>
      </c>
      <c r="BA22">
        <v>70.5</v>
      </c>
      <c r="BC22">
        <v>-0.305357143</v>
      </c>
      <c r="BD22">
        <v>-0.58565531500000001</v>
      </c>
      <c r="BE22">
        <v>-0.233928571</v>
      </c>
      <c r="BF22">
        <v>-0.49464285699999999</v>
      </c>
      <c r="BH22">
        <v>3.457142857</v>
      </c>
      <c r="BI22">
        <v>5.128571429</v>
      </c>
      <c r="BJ22">
        <v>1.9428571429999999</v>
      </c>
      <c r="BK22">
        <v>1.385714286</v>
      </c>
      <c r="BM22">
        <v>16.320901769999999</v>
      </c>
      <c r="BN22">
        <v>17.768571730000001</v>
      </c>
      <c r="BO22">
        <v>17.82871574</v>
      </c>
      <c r="BP22">
        <v>21.098295619999998</v>
      </c>
      <c r="BQ22">
        <v>18.497009080000002</v>
      </c>
      <c r="BR22">
        <v>22.500041509999999</v>
      </c>
      <c r="BT22">
        <v>91</v>
      </c>
      <c r="BU22">
        <v>108</v>
      </c>
      <c r="BV22">
        <v>98.666666669999998</v>
      </c>
      <c r="BW22">
        <v>89</v>
      </c>
      <c r="BX22">
        <v>111</v>
      </c>
      <c r="BY22">
        <v>106.33333330000001</v>
      </c>
      <c r="CA22">
        <v>110.33333333333333</v>
      </c>
      <c r="CB22">
        <v>98</v>
      </c>
      <c r="CC22">
        <v>96.333333333333329</v>
      </c>
      <c r="CD22">
        <v>115.33333333333333</v>
      </c>
      <c r="CE22">
        <v>109</v>
      </c>
      <c r="CF22">
        <v>113</v>
      </c>
      <c r="CH22">
        <v>70.333333333333329</v>
      </c>
      <c r="CI22">
        <v>52</v>
      </c>
      <c r="CJ22">
        <v>50.666666666666664</v>
      </c>
      <c r="CK22">
        <v>68.333333333333329</v>
      </c>
      <c r="CL22">
        <v>63</v>
      </c>
      <c r="CM22">
        <v>63</v>
      </c>
      <c r="CP22">
        <v>92</v>
      </c>
      <c r="CQ22">
        <v>77.5</v>
      </c>
      <c r="CR22">
        <v>65.666666666666671</v>
      </c>
      <c r="CS22">
        <v>49.666666666666664</v>
      </c>
      <c r="CT22">
        <v>47.166666666666664</v>
      </c>
      <c r="CV22">
        <v>91.774193548387103</v>
      </c>
      <c r="CW22">
        <v>78.86363636363636</v>
      </c>
      <c r="CX22">
        <v>73.909090909090907</v>
      </c>
      <c r="CY22">
        <v>60.608695652173914</v>
      </c>
      <c r="CZ22">
        <v>56</v>
      </c>
      <c r="DB22">
        <v>43.333333333333336</v>
      </c>
      <c r="DC22">
        <v>37.5</v>
      </c>
      <c r="DD22">
        <v>36.166666666666664</v>
      </c>
      <c r="DE22">
        <v>23.166666666666668</v>
      </c>
      <c r="DF22">
        <v>16.333333333333332</v>
      </c>
      <c r="DH22">
        <v>30</v>
      </c>
      <c r="DI22">
        <v>36.31818181818182</v>
      </c>
      <c r="DJ22">
        <v>35.434782608695649</v>
      </c>
      <c r="DK22">
        <v>26.782608695652176</v>
      </c>
      <c r="DL22">
        <v>23.041666666666668</v>
      </c>
      <c r="DN22">
        <v>12.145000000000001</v>
      </c>
      <c r="DO22">
        <v>12.664999999999999</v>
      </c>
      <c r="DP22">
        <v>12.685</v>
      </c>
      <c r="DQ22">
        <v>12.711666666666666</v>
      </c>
      <c r="DR22">
        <v>12.683333333333332</v>
      </c>
      <c r="DT22">
        <v>12.39</v>
      </c>
      <c r="DU22">
        <v>12.656363636363636</v>
      </c>
      <c r="DV22">
        <v>12.655652173913046</v>
      </c>
      <c r="DW22">
        <v>12.68608695652174</v>
      </c>
      <c r="DX22">
        <v>12.648333333333333</v>
      </c>
      <c r="DZ22">
        <v>12.13</v>
      </c>
      <c r="EA22">
        <v>11.341666666666667</v>
      </c>
      <c r="EB22">
        <v>11.363333333333332</v>
      </c>
      <c r="EC22">
        <v>11.563333333333334</v>
      </c>
      <c r="ED22">
        <v>11.57</v>
      </c>
      <c r="EF22">
        <v>12.057419354838709</v>
      </c>
      <c r="EG22">
        <v>11.464090909090908</v>
      </c>
      <c r="EH22">
        <v>11.580454545454547</v>
      </c>
      <c r="EI22">
        <v>11.688695652173912</v>
      </c>
      <c r="EJ22">
        <v>11.689200000000001</v>
      </c>
      <c r="EL22">
        <v>81.833333333333329</v>
      </c>
      <c r="EM22">
        <v>44.666666666666664</v>
      </c>
      <c r="EN22">
        <v>36.5</v>
      </c>
      <c r="EO22">
        <v>36</v>
      </c>
      <c r="EP22">
        <v>33.666666666666664</v>
      </c>
      <c r="ER22">
        <v>81.806451612903231</v>
      </c>
      <c r="ES22">
        <v>53.875</v>
      </c>
      <c r="ET22">
        <v>53.238095238095241</v>
      </c>
      <c r="EU22">
        <v>50.533333333333331</v>
      </c>
      <c r="EV22">
        <v>50.75</v>
      </c>
      <c r="EX22">
        <v>36.833333333333336</v>
      </c>
      <c r="EY22">
        <v>17.333333333333332</v>
      </c>
      <c r="EZ22">
        <v>11</v>
      </c>
      <c r="FA22">
        <v>23.666666666666668</v>
      </c>
      <c r="FB22">
        <v>22.166666666666668</v>
      </c>
      <c r="FD22">
        <v>39.645161290322584</v>
      </c>
      <c r="FE22">
        <v>22.3125</v>
      </c>
      <c r="FF22">
        <v>13.6</v>
      </c>
      <c r="FG22">
        <v>25.3125</v>
      </c>
      <c r="FH22">
        <v>20.5</v>
      </c>
      <c r="FJ22">
        <v>12.553333333333333</v>
      </c>
      <c r="FK22">
        <v>12.839999999999998</v>
      </c>
      <c r="FL22">
        <v>12.908333333333333</v>
      </c>
      <c r="FM22">
        <v>12.826666666666666</v>
      </c>
      <c r="FN22">
        <v>12.825000000000001</v>
      </c>
      <c r="FP22">
        <v>12.541290322580647</v>
      </c>
      <c r="FQ22">
        <v>12.770625000000001</v>
      </c>
      <c r="FR22">
        <v>12.86</v>
      </c>
      <c r="FS22">
        <v>12.780000000000003</v>
      </c>
      <c r="FT22">
        <v>12.788750000000002</v>
      </c>
      <c r="FV22">
        <v>11.951666666666668</v>
      </c>
      <c r="FW22">
        <v>11.648333333333333</v>
      </c>
      <c r="FX22">
        <v>11.655000000000001</v>
      </c>
      <c r="FY22">
        <v>11.696666666666665</v>
      </c>
      <c r="FZ22">
        <v>11.705</v>
      </c>
      <c r="GB22">
        <v>11.905483870967739</v>
      </c>
      <c r="GC22">
        <v>11.741874999999999</v>
      </c>
      <c r="GD22">
        <v>11.757619047619047</v>
      </c>
      <c r="GE22">
        <v>11.78</v>
      </c>
      <c r="GF22">
        <v>11.796249999999999</v>
      </c>
    </row>
    <row r="23" spans="2:188" x14ac:dyDescent="0.3">
      <c r="B23" t="s">
        <v>55</v>
      </c>
      <c r="C23">
        <v>0</v>
      </c>
      <c r="D23">
        <v>21</v>
      </c>
      <c r="E23">
        <v>160.02000000000001</v>
      </c>
      <c r="F23">
        <v>48.636363636363633</v>
      </c>
      <c r="G23">
        <v>18.100000000000001</v>
      </c>
      <c r="H23">
        <v>5</v>
      </c>
      <c r="I23">
        <v>12</v>
      </c>
      <c r="J23">
        <v>280</v>
      </c>
      <c r="K23">
        <v>224</v>
      </c>
      <c r="L23">
        <v>135</v>
      </c>
      <c r="M23">
        <f t="shared" si="0"/>
        <v>61.36363636363636</v>
      </c>
      <c r="O23">
        <v>69.838709679999994</v>
      </c>
      <c r="P23">
        <v>74.774193550000007</v>
      </c>
      <c r="Q23">
        <v>68.290322579999994</v>
      </c>
      <c r="R23">
        <v>69.612903230000001</v>
      </c>
      <c r="T23">
        <v>9</v>
      </c>
      <c r="U23">
        <v>1</v>
      </c>
      <c r="V23">
        <v>0</v>
      </c>
      <c r="W23">
        <v>0</v>
      </c>
      <c r="Y23">
        <v>86</v>
      </c>
      <c r="Z23">
        <v>89</v>
      </c>
      <c r="AA23">
        <v>85</v>
      </c>
      <c r="AB23">
        <v>86</v>
      </c>
      <c r="AD23">
        <v>-0.33035714300000002</v>
      </c>
      <c r="AE23">
        <v>-0.383928571</v>
      </c>
      <c r="AF23">
        <v>-0.35178571400000003</v>
      </c>
      <c r="AG23">
        <v>-0.41964285699999998</v>
      </c>
      <c r="AI23">
        <v>2.4714285710000001</v>
      </c>
      <c r="AJ23">
        <v>3.8285714290000001</v>
      </c>
      <c r="AK23">
        <v>2.8285714290000001</v>
      </c>
      <c r="AL23">
        <v>2.8571428569999999</v>
      </c>
      <c r="AN23">
        <v>83.290322579999994</v>
      </c>
      <c r="AO23">
        <v>85.419354839999997</v>
      </c>
      <c r="AP23">
        <v>75</v>
      </c>
      <c r="AQ23">
        <v>89.322580650000006</v>
      </c>
      <c r="AS23">
        <v>33</v>
      </c>
      <c r="AT23">
        <v>39</v>
      </c>
      <c r="AU23">
        <v>14</v>
      </c>
      <c r="AV23">
        <v>18</v>
      </c>
      <c r="AX23">
        <v>81.5</v>
      </c>
      <c r="AY23">
        <v>83</v>
      </c>
      <c r="AZ23">
        <v>78</v>
      </c>
      <c r="BA23">
        <v>85</v>
      </c>
      <c r="BC23">
        <v>-0.257142857</v>
      </c>
      <c r="BD23">
        <v>-0.27142857100000001</v>
      </c>
      <c r="BE23">
        <v>-0.32321428600000002</v>
      </c>
      <c r="BF23">
        <v>-0.41964285699999998</v>
      </c>
      <c r="BH23">
        <v>2.271428571</v>
      </c>
      <c r="BI23">
        <v>3.457142857</v>
      </c>
      <c r="BJ23">
        <v>2.6857142860000001</v>
      </c>
      <c r="BK23">
        <v>3.6571428570000002</v>
      </c>
      <c r="BM23">
        <v>21.198953270000001</v>
      </c>
      <c r="BN23">
        <v>22.420153190000001</v>
      </c>
      <c r="BO23">
        <v>21.37752506</v>
      </c>
      <c r="BP23">
        <v>20.85100825</v>
      </c>
      <c r="BQ23">
        <v>21.795164719999999</v>
      </c>
      <c r="BR23">
        <v>21.119280150000002</v>
      </c>
      <c r="BT23">
        <v>93</v>
      </c>
      <c r="BU23">
        <v>107</v>
      </c>
      <c r="BV23">
        <v>100.33333330000001</v>
      </c>
      <c r="BW23">
        <v>97.333333330000002</v>
      </c>
      <c r="BX23">
        <v>97</v>
      </c>
      <c r="BY23">
        <v>94.666666669999998</v>
      </c>
      <c r="CA23">
        <v>104</v>
      </c>
      <c r="CB23">
        <v>96</v>
      </c>
      <c r="CC23">
        <v>99</v>
      </c>
      <c r="CD23">
        <v>109</v>
      </c>
      <c r="CE23">
        <v>104</v>
      </c>
      <c r="CF23">
        <v>109.66666666666667</v>
      </c>
      <c r="CH23">
        <v>69</v>
      </c>
      <c r="CI23">
        <v>70</v>
      </c>
      <c r="CJ23">
        <v>67</v>
      </c>
      <c r="CK23">
        <v>67</v>
      </c>
      <c r="CL23">
        <v>72</v>
      </c>
      <c r="CM23">
        <v>70</v>
      </c>
      <c r="CP23">
        <v>74.666666666666671</v>
      </c>
      <c r="CQ23">
        <v>55.833333333333336</v>
      </c>
      <c r="CR23">
        <v>45.333333333333336</v>
      </c>
      <c r="CS23">
        <v>40.833333333333336</v>
      </c>
      <c r="CT23">
        <v>41.666666666666664</v>
      </c>
      <c r="CV23">
        <v>76.967741935483872</v>
      </c>
      <c r="CW23">
        <v>53.295454545454547</v>
      </c>
      <c r="CX23">
        <v>51.882352941176471</v>
      </c>
      <c r="CY23">
        <v>44.42307692307692</v>
      </c>
      <c r="CZ23">
        <v>47.032258064516128</v>
      </c>
      <c r="DB23">
        <v>50.166666666666664</v>
      </c>
      <c r="DC23">
        <v>55</v>
      </c>
      <c r="DD23">
        <v>50.666666666666664</v>
      </c>
      <c r="DE23">
        <v>46.166666666666664</v>
      </c>
      <c r="DF23">
        <v>47</v>
      </c>
      <c r="DH23">
        <v>58</v>
      </c>
      <c r="DI23">
        <v>51.977777777777774</v>
      </c>
      <c r="DJ23">
        <v>39.575757575757578</v>
      </c>
      <c r="DK23">
        <v>47.4</v>
      </c>
      <c r="DL23">
        <v>45.29032258064516</v>
      </c>
      <c r="DN23">
        <v>12.9</v>
      </c>
      <c r="DO23">
        <v>13.041666666666666</v>
      </c>
      <c r="DP23">
        <v>13.006666666666666</v>
      </c>
      <c r="DQ23">
        <v>13.035000000000002</v>
      </c>
      <c r="DR23">
        <v>12.975000000000001</v>
      </c>
      <c r="DT23">
        <v>12.9</v>
      </c>
      <c r="DU23">
        <v>13.024888888888887</v>
      </c>
      <c r="DV23">
        <v>13.011515151515145</v>
      </c>
      <c r="DW23">
        <v>12.973999999999998</v>
      </c>
      <c r="DX23">
        <v>12.997741935483875</v>
      </c>
      <c r="DZ23">
        <v>12.121666666666668</v>
      </c>
      <c r="EA23">
        <v>12.030000000000001</v>
      </c>
      <c r="EB23">
        <v>12.37</v>
      </c>
      <c r="EC23">
        <v>12.511666666666665</v>
      </c>
      <c r="ED23">
        <v>12.566666666666668</v>
      </c>
      <c r="EF23">
        <v>12.134838709677419</v>
      </c>
      <c r="EG23">
        <v>12.023181818181813</v>
      </c>
      <c r="EH23">
        <v>12.415000000000003</v>
      </c>
      <c r="EI23">
        <v>12.519615384615381</v>
      </c>
      <c r="EJ23">
        <v>12.606129032258062</v>
      </c>
      <c r="EL23">
        <v>78</v>
      </c>
      <c r="EM23">
        <v>26.5</v>
      </c>
      <c r="EN23">
        <v>33.166666666666664</v>
      </c>
      <c r="EO23">
        <v>32.5</v>
      </c>
      <c r="EP23">
        <v>29.333333333333332</v>
      </c>
      <c r="ER23">
        <v>78.387096774193552</v>
      </c>
      <c r="ES23">
        <v>34.882352941176471</v>
      </c>
      <c r="ET23">
        <v>47.733333333333334</v>
      </c>
      <c r="EU23">
        <v>46.5</v>
      </c>
      <c r="EV23">
        <v>43.882352941176471</v>
      </c>
      <c r="EX23">
        <v>45</v>
      </c>
      <c r="EY23">
        <v>24.5</v>
      </c>
      <c r="EZ23">
        <v>35.666666666666664</v>
      </c>
      <c r="FA23">
        <v>40.166666666666664</v>
      </c>
      <c r="FB23">
        <v>38</v>
      </c>
      <c r="FD23">
        <v>54.70967741935484</v>
      </c>
      <c r="FE23">
        <v>22.611111111111111</v>
      </c>
      <c r="FF23">
        <v>33.466666666666669</v>
      </c>
      <c r="FG23">
        <v>36.0625</v>
      </c>
      <c r="FH23">
        <v>37</v>
      </c>
      <c r="FJ23">
        <v>12.795000000000002</v>
      </c>
      <c r="FK23">
        <v>12.914999999999999</v>
      </c>
      <c r="FL23">
        <v>12.863333333333332</v>
      </c>
      <c r="FM23">
        <v>12.878333333333332</v>
      </c>
      <c r="FN23">
        <v>12.851666666666667</v>
      </c>
      <c r="FP23">
        <v>12.791935483870963</v>
      </c>
      <c r="FQ23">
        <v>12.91333333333333</v>
      </c>
      <c r="FR23">
        <v>12.882666666666667</v>
      </c>
      <c r="FS23">
        <v>12.908125000000002</v>
      </c>
      <c r="FT23">
        <v>12.890588235294119</v>
      </c>
      <c r="FV23">
        <v>11.968333333333334</v>
      </c>
      <c r="FW23">
        <v>11.885</v>
      </c>
      <c r="FX23">
        <v>11.881666666666668</v>
      </c>
      <c r="FY23">
        <v>11.886666666666668</v>
      </c>
      <c r="FZ23">
        <v>11.863333333333332</v>
      </c>
      <c r="GB23">
        <v>12.033870967741937</v>
      </c>
      <c r="GC23">
        <v>11.891764705882352</v>
      </c>
      <c r="GD23">
        <v>11.95333333333333</v>
      </c>
      <c r="GE23">
        <v>11.93375</v>
      </c>
      <c r="GF23">
        <v>11.934705882352944</v>
      </c>
    </row>
    <row r="24" spans="2:188" x14ac:dyDescent="0.3">
      <c r="B24" t="s">
        <v>56</v>
      </c>
      <c r="C24">
        <v>0</v>
      </c>
      <c r="D24">
        <v>27</v>
      </c>
      <c r="E24">
        <v>162.56</v>
      </c>
      <c r="F24">
        <v>69.454545454545453</v>
      </c>
      <c r="G24">
        <v>27.3</v>
      </c>
      <c r="H24">
        <v>9</v>
      </c>
      <c r="I24">
        <v>22</v>
      </c>
      <c r="J24">
        <v>280</v>
      </c>
      <c r="K24">
        <v>224</v>
      </c>
      <c r="L24">
        <v>225</v>
      </c>
      <c r="M24">
        <f t="shared" si="0"/>
        <v>102.27272727272727</v>
      </c>
      <c r="O24">
        <v>68.612903230000001</v>
      </c>
      <c r="P24">
        <v>64.322580650000006</v>
      </c>
      <c r="Q24">
        <v>67.741935479999995</v>
      </c>
      <c r="R24">
        <v>66.870967739999998</v>
      </c>
      <c r="T24">
        <v>0</v>
      </c>
      <c r="U24">
        <v>0</v>
      </c>
      <c r="V24">
        <v>0</v>
      </c>
      <c r="W24">
        <v>0</v>
      </c>
      <c r="Y24">
        <v>88</v>
      </c>
      <c r="Z24">
        <v>88</v>
      </c>
      <c r="AA24">
        <v>90</v>
      </c>
      <c r="AB24">
        <v>89</v>
      </c>
      <c r="AD24">
        <v>-0.46071428599999997</v>
      </c>
      <c r="AE24">
        <v>-0.367857143</v>
      </c>
      <c r="AF24">
        <v>-0.41071428599999998</v>
      </c>
      <c r="AG24">
        <v>-0.41071428599999998</v>
      </c>
      <c r="AI24">
        <v>3.7428571430000002</v>
      </c>
      <c r="AJ24">
        <v>2.6857142860000001</v>
      </c>
      <c r="AK24">
        <v>3.4714285710000001</v>
      </c>
      <c r="AL24">
        <v>4.3857142859999998</v>
      </c>
      <c r="AN24">
        <v>89.193548390000004</v>
      </c>
      <c r="AO24">
        <v>92.354838709999996</v>
      </c>
      <c r="AP24">
        <v>90.451612900000001</v>
      </c>
      <c r="AQ24">
        <v>93</v>
      </c>
      <c r="AS24">
        <v>72</v>
      </c>
      <c r="AT24">
        <v>66</v>
      </c>
      <c r="AU24">
        <v>78</v>
      </c>
      <c r="AV24">
        <v>78</v>
      </c>
      <c r="AX24">
        <v>80</v>
      </c>
      <c r="AY24">
        <v>90</v>
      </c>
      <c r="AZ24">
        <v>87.5</v>
      </c>
      <c r="BA24">
        <v>91</v>
      </c>
      <c r="BC24">
        <v>-0.160526316</v>
      </c>
      <c r="BD24">
        <v>-0.242857143</v>
      </c>
      <c r="BE24">
        <v>-0.125</v>
      </c>
      <c r="BF24">
        <v>-0.10357142900000001</v>
      </c>
      <c r="BH24">
        <v>0.3</v>
      </c>
      <c r="BI24">
        <v>2.0142857140000001</v>
      </c>
      <c r="BJ24">
        <v>0.61428571399999998</v>
      </c>
      <c r="BK24">
        <v>1.071428571</v>
      </c>
      <c r="BM24">
        <v>18.62624559</v>
      </c>
      <c r="BN24">
        <v>26.619930289999999</v>
      </c>
      <c r="BO24">
        <v>21.406638350000001</v>
      </c>
      <c r="BP24">
        <v>19.721699999999998</v>
      </c>
      <c r="BQ24">
        <v>21.7987</v>
      </c>
      <c r="BR24">
        <v>20.093399999999999</v>
      </c>
      <c r="BT24">
        <v>67.333333330000002</v>
      </c>
      <c r="BU24">
        <v>83</v>
      </c>
      <c r="BV24">
        <v>70.666666669999998</v>
      </c>
      <c r="BW24">
        <v>65.666666669999998</v>
      </c>
      <c r="BX24">
        <v>85</v>
      </c>
      <c r="BY24">
        <v>74.333333330000002</v>
      </c>
      <c r="CA24">
        <v>105.33333333333333</v>
      </c>
      <c r="CB24">
        <v>101</v>
      </c>
      <c r="CC24">
        <v>103.33333333333333</v>
      </c>
      <c r="CD24">
        <v>107</v>
      </c>
      <c r="CE24">
        <v>104</v>
      </c>
      <c r="CF24">
        <v>103.66666666666667</v>
      </c>
      <c r="CH24">
        <v>64.333333333333329</v>
      </c>
      <c r="CI24">
        <v>61</v>
      </c>
      <c r="CJ24">
        <v>64</v>
      </c>
      <c r="CK24">
        <v>65.333333333333329</v>
      </c>
      <c r="CL24">
        <v>65</v>
      </c>
      <c r="CM24">
        <v>66</v>
      </c>
      <c r="CP24">
        <v>80.666666666666671</v>
      </c>
      <c r="CQ24">
        <v>58.5</v>
      </c>
      <c r="CR24">
        <v>62</v>
      </c>
      <c r="CS24">
        <v>69</v>
      </c>
      <c r="CT24">
        <v>67.333333333333329</v>
      </c>
      <c r="CV24">
        <v>83.451612903225808</v>
      </c>
      <c r="CW24">
        <v>56.148148148148145</v>
      </c>
      <c r="CX24">
        <v>62.269230769230766</v>
      </c>
      <c r="CY24">
        <v>67.739130434782609</v>
      </c>
      <c r="CZ24">
        <v>68.095238095238102</v>
      </c>
      <c r="DB24">
        <v>57.833333333333336</v>
      </c>
      <c r="DC24">
        <v>56.666666666666664</v>
      </c>
      <c r="DD24">
        <v>60.166666666666664</v>
      </c>
      <c r="DE24">
        <v>72.5</v>
      </c>
      <c r="DF24">
        <v>70.833333333333329</v>
      </c>
      <c r="DH24">
        <v>48</v>
      </c>
      <c r="DI24">
        <v>55.777777777777779</v>
      </c>
      <c r="DJ24">
        <v>58.53846153846154</v>
      </c>
      <c r="DK24">
        <v>69.869565217391298</v>
      </c>
      <c r="DL24">
        <v>67.285714285714292</v>
      </c>
      <c r="DN24">
        <v>12.436666666666667</v>
      </c>
      <c r="DO24">
        <v>12.61</v>
      </c>
      <c r="DP24">
        <v>12.565</v>
      </c>
      <c r="DQ24">
        <v>12.621666666666668</v>
      </c>
      <c r="DR24">
        <v>12.603333333333332</v>
      </c>
      <c r="DT24">
        <v>12.54</v>
      </c>
      <c r="DU24">
        <v>12.608888888888886</v>
      </c>
      <c r="DV24">
        <v>12.505384615384612</v>
      </c>
      <c r="DW24">
        <v>12.602173913043476</v>
      </c>
      <c r="DX24">
        <v>12.600952380952378</v>
      </c>
      <c r="DZ24">
        <v>11.938333333333333</v>
      </c>
      <c r="EA24">
        <v>11.556666666666667</v>
      </c>
      <c r="EB24">
        <v>11.591666666666667</v>
      </c>
      <c r="EC24">
        <v>11.685</v>
      </c>
      <c r="ED24">
        <v>11.753333333333332</v>
      </c>
      <c r="EF24">
        <v>11.910967741935481</v>
      </c>
      <c r="EG24">
        <v>11.612592592592591</v>
      </c>
      <c r="EH24">
        <v>11.614230769230765</v>
      </c>
      <c r="EI24">
        <v>11.777391304347827</v>
      </c>
      <c r="EJ24">
        <v>11.86857142857143</v>
      </c>
      <c r="EL24">
        <v>81.166666666666671</v>
      </c>
      <c r="EM24">
        <v>67.333333333333329</v>
      </c>
      <c r="EN24">
        <v>60.666666666666664</v>
      </c>
      <c r="EO24">
        <v>56.5</v>
      </c>
      <c r="EP24">
        <v>60.666666666666664</v>
      </c>
      <c r="ER24">
        <v>71.806451612903231</v>
      </c>
      <c r="ES24">
        <v>70.166666666666671</v>
      </c>
      <c r="ET24">
        <v>69.733333333333334</v>
      </c>
      <c r="EU24">
        <v>68.933333333333337</v>
      </c>
      <c r="EV24">
        <v>70.4375</v>
      </c>
      <c r="EX24">
        <v>36</v>
      </c>
      <c r="EY24">
        <v>23.166666666666668</v>
      </c>
      <c r="EZ24">
        <v>25.166666666666668</v>
      </c>
      <c r="FA24">
        <v>32.333333333333336</v>
      </c>
      <c r="FB24">
        <v>39</v>
      </c>
      <c r="FD24">
        <v>44.967741935483872</v>
      </c>
      <c r="FE24">
        <v>25.166666666666668</v>
      </c>
      <c r="FF24">
        <v>33.333333333333336</v>
      </c>
      <c r="FG24">
        <v>32.06666666666667</v>
      </c>
      <c r="FH24">
        <v>42.625</v>
      </c>
      <c r="FJ24">
        <v>12.354999999999999</v>
      </c>
      <c r="FK24">
        <v>12.358333333333334</v>
      </c>
      <c r="FL24">
        <v>12.265000000000001</v>
      </c>
      <c r="FM24">
        <v>12.241666666666667</v>
      </c>
      <c r="FN24">
        <v>12.221666666666666</v>
      </c>
      <c r="FP24">
        <v>12.325483870967746</v>
      </c>
      <c r="FQ24">
        <v>12.350000000000001</v>
      </c>
      <c r="FR24">
        <v>12.237333333333332</v>
      </c>
      <c r="FS24">
        <v>12.258666666666668</v>
      </c>
      <c r="FT24">
        <v>12.218125000000001</v>
      </c>
      <c r="FV24">
        <v>11.785000000000002</v>
      </c>
      <c r="FW24">
        <v>11.61</v>
      </c>
      <c r="FX24">
        <v>11.54</v>
      </c>
      <c r="FY24">
        <v>11.668333333333331</v>
      </c>
      <c r="FZ24">
        <v>11.453333333333333</v>
      </c>
      <c r="GB24">
        <v>11.62225806451613</v>
      </c>
      <c r="GC24">
        <v>11.667777777777779</v>
      </c>
      <c r="GD24">
        <v>11.685333333333331</v>
      </c>
      <c r="GE24">
        <v>11.857333333333335</v>
      </c>
      <c r="GF24">
        <v>11.7125</v>
      </c>
    </row>
    <row r="25" spans="2:188" x14ac:dyDescent="0.3">
      <c r="B25" t="s">
        <v>57</v>
      </c>
      <c r="C25">
        <v>0</v>
      </c>
      <c r="D25">
        <v>19</v>
      </c>
      <c r="E25">
        <v>167.64000000000001</v>
      </c>
      <c r="F25">
        <v>60.363636360000001</v>
      </c>
      <c r="G25">
        <v>13.8</v>
      </c>
      <c r="H25">
        <v>5</v>
      </c>
      <c r="I25">
        <v>19</v>
      </c>
      <c r="J25">
        <v>119</v>
      </c>
      <c r="K25">
        <v>95</v>
      </c>
      <c r="L25">
        <v>165</v>
      </c>
      <c r="M25">
        <f t="shared" si="0"/>
        <v>75</v>
      </c>
      <c r="O25">
        <v>73.193548390000004</v>
      </c>
      <c r="P25">
        <v>70.258064520000005</v>
      </c>
      <c r="Q25">
        <v>67.741935479999995</v>
      </c>
      <c r="R25">
        <v>62.77419355</v>
      </c>
      <c r="T25">
        <v>0</v>
      </c>
      <c r="U25">
        <v>0</v>
      </c>
      <c r="V25">
        <v>4</v>
      </c>
      <c r="W25">
        <v>0</v>
      </c>
      <c r="Y25">
        <v>88</v>
      </c>
      <c r="Z25">
        <v>88</v>
      </c>
      <c r="AA25">
        <v>87</v>
      </c>
      <c r="AB25">
        <v>88</v>
      </c>
      <c r="AD25">
        <v>-0.389285714</v>
      </c>
      <c r="AE25">
        <v>-0.41964285699999998</v>
      </c>
      <c r="AF25">
        <v>-0.46607142899999998</v>
      </c>
      <c r="AG25">
        <v>-0.39642857100000001</v>
      </c>
      <c r="AI25">
        <v>1.842857143</v>
      </c>
      <c r="AJ25">
        <v>3.4</v>
      </c>
      <c r="AK25">
        <v>4.1857142859999996</v>
      </c>
      <c r="AL25">
        <v>3</v>
      </c>
      <c r="AN25">
        <v>79.225806449999993</v>
      </c>
      <c r="AO25">
        <v>80.322580650000006</v>
      </c>
      <c r="AP25">
        <v>74.677419349999994</v>
      </c>
      <c r="AQ25">
        <v>82.064516130000001</v>
      </c>
      <c r="AS25">
        <v>24</v>
      </c>
      <c r="AT25">
        <v>35</v>
      </c>
      <c r="AU25">
        <v>17</v>
      </c>
      <c r="AV25">
        <v>17</v>
      </c>
      <c r="AX25">
        <v>81</v>
      </c>
      <c r="AY25">
        <v>70</v>
      </c>
      <c r="AZ25">
        <v>76</v>
      </c>
      <c r="BA25">
        <v>78</v>
      </c>
      <c r="BC25">
        <v>-0.36249999999999999</v>
      </c>
      <c r="BD25">
        <v>-0.43571428600000001</v>
      </c>
      <c r="BE25">
        <v>-0.29285714299999999</v>
      </c>
      <c r="BF25">
        <v>-0.6875</v>
      </c>
      <c r="BH25">
        <v>2.7428571430000002</v>
      </c>
      <c r="BI25">
        <v>1.7</v>
      </c>
      <c r="BJ25">
        <v>2.728571429</v>
      </c>
      <c r="BK25">
        <v>2.4285714289999998</v>
      </c>
      <c r="BM25">
        <v>15.257300000000001</v>
      </c>
      <c r="BN25">
        <v>21.906600000000001</v>
      </c>
      <c r="BO25">
        <v>15.1243</v>
      </c>
      <c r="BP25">
        <v>15.226976670000001</v>
      </c>
      <c r="BQ25">
        <v>22.84263443</v>
      </c>
      <c r="BR25">
        <v>17.63401296</v>
      </c>
      <c r="BT25">
        <v>79</v>
      </c>
      <c r="BU25">
        <v>104</v>
      </c>
      <c r="BV25">
        <v>98</v>
      </c>
      <c r="BW25">
        <v>79.666666669999998</v>
      </c>
      <c r="BX25">
        <v>79</v>
      </c>
      <c r="BY25">
        <v>79</v>
      </c>
      <c r="CA25">
        <v>110.66666666666667</v>
      </c>
      <c r="CB25">
        <v>116</v>
      </c>
      <c r="CC25">
        <v>111</v>
      </c>
      <c r="CD25">
        <v>111</v>
      </c>
      <c r="CE25">
        <v>112</v>
      </c>
      <c r="CF25">
        <v>110</v>
      </c>
      <c r="CH25">
        <v>68.333333333333329</v>
      </c>
      <c r="CI25">
        <v>72</v>
      </c>
      <c r="CJ25">
        <v>65</v>
      </c>
      <c r="CK25">
        <v>68</v>
      </c>
      <c r="CL25">
        <v>70</v>
      </c>
      <c r="CM25">
        <v>68</v>
      </c>
      <c r="CP25">
        <v>81.166666666666671</v>
      </c>
      <c r="CQ25">
        <v>34.666666666666664</v>
      </c>
      <c r="CR25">
        <v>31.833333333333332</v>
      </c>
      <c r="CS25">
        <v>30.5</v>
      </c>
      <c r="CT25">
        <v>28.166666666666668</v>
      </c>
      <c r="CV25">
        <v>81.483870967741936</v>
      </c>
      <c r="CW25">
        <v>37.56818181818182</v>
      </c>
      <c r="CX25">
        <v>36.238095238095241</v>
      </c>
      <c r="CY25">
        <v>34.227272727272727</v>
      </c>
      <c r="CZ25">
        <v>33.473684210526315</v>
      </c>
      <c r="DB25">
        <v>80.5</v>
      </c>
      <c r="DC25">
        <v>54.666666666666664</v>
      </c>
      <c r="DD25">
        <v>52.666666666666664</v>
      </c>
      <c r="DE25">
        <v>55.333333333333336</v>
      </c>
      <c r="DF25">
        <v>49.666666666666664</v>
      </c>
      <c r="DH25">
        <v>83</v>
      </c>
      <c r="DI25">
        <v>49.363636363636367</v>
      </c>
      <c r="DJ25">
        <v>40.428571428571431</v>
      </c>
      <c r="DK25">
        <v>51.590909090909093</v>
      </c>
      <c r="DL25">
        <v>45.210526315789473</v>
      </c>
      <c r="DN25">
        <v>12.881666666666668</v>
      </c>
      <c r="DO25">
        <v>12.884999999999998</v>
      </c>
      <c r="DP25">
        <v>12.996666666666668</v>
      </c>
      <c r="DQ25">
        <v>13.056666666666667</v>
      </c>
      <c r="DR25">
        <v>12.936666666666666</v>
      </c>
      <c r="DT25">
        <v>12.87</v>
      </c>
      <c r="DU25">
        <v>12.876136363636361</v>
      </c>
      <c r="DV25">
        <v>12.953333333333333</v>
      </c>
      <c r="DW25">
        <v>13.084090909090911</v>
      </c>
      <c r="DX25">
        <v>12.899473684210525</v>
      </c>
      <c r="DZ25">
        <v>11.726666666666667</v>
      </c>
      <c r="EA25">
        <v>12.441666666666668</v>
      </c>
      <c r="EB25">
        <v>12.493333333333334</v>
      </c>
      <c r="EC25">
        <v>12.473333333333334</v>
      </c>
      <c r="ED25">
        <v>12.396666666666667</v>
      </c>
      <c r="EF25">
        <v>11.724193548387099</v>
      </c>
      <c r="EG25">
        <v>12.351590909090913</v>
      </c>
      <c r="EH25">
        <v>12.486666666666668</v>
      </c>
      <c r="EI25">
        <v>12.446818181818184</v>
      </c>
      <c r="EJ25">
        <v>12.368947368421056</v>
      </c>
      <c r="EL25">
        <v>71.333333333333329</v>
      </c>
      <c r="EM25">
        <v>37.666666666666664</v>
      </c>
      <c r="EN25">
        <v>34</v>
      </c>
      <c r="EO25">
        <v>31.666666666666668</v>
      </c>
      <c r="EP25">
        <v>31.833333333333332</v>
      </c>
      <c r="ER25">
        <v>71.258064516129039</v>
      </c>
      <c r="ES25">
        <v>45.46153846153846</v>
      </c>
      <c r="ET25">
        <v>48.8125</v>
      </c>
      <c r="EU25">
        <v>42.466666666666669</v>
      </c>
      <c r="EV25">
        <v>42.75</v>
      </c>
      <c r="EX25">
        <v>57.833333333333336</v>
      </c>
      <c r="EY25">
        <v>7.166666666666667</v>
      </c>
      <c r="EZ25">
        <v>7.5</v>
      </c>
      <c r="FA25">
        <v>21.666666666666668</v>
      </c>
      <c r="FB25">
        <v>15.5</v>
      </c>
      <c r="FD25">
        <v>58.58064516129032</v>
      </c>
      <c r="FE25">
        <v>16.46153846153846</v>
      </c>
      <c r="FF25">
        <v>11.266666666666667</v>
      </c>
      <c r="FG25">
        <v>21.733333333333334</v>
      </c>
      <c r="FH25">
        <v>17.8</v>
      </c>
      <c r="FJ25">
        <v>12.661666666666667</v>
      </c>
      <c r="FK25">
        <v>13.068333333333333</v>
      </c>
      <c r="FL25">
        <v>13.096666666666666</v>
      </c>
      <c r="FM25">
        <v>13.098333333333334</v>
      </c>
      <c r="FN25">
        <v>13.08</v>
      </c>
      <c r="FP25">
        <v>12.635806451612902</v>
      </c>
      <c r="FQ25">
        <v>12.965384615384618</v>
      </c>
      <c r="FR25">
        <v>13.007999999999999</v>
      </c>
      <c r="FS25">
        <v>13.014666666666665</v>
      </c>
      <c r="FT25">
        <v>13.015333333333334</v>
      </c>
      <c r="FV25">
        <v>11.775</v>
      </c>
      <c r="FW25">
        <v>12.188333333333333</v>
      </c>
      <c r="FX25">
        <v>12.21</v>
      </c>
      <c r="FY25">
        <v>12.215000000000002</v>
      </c>
      <c r="FZ25">
        <v>12.213333333333333</v>
      </c>
      <c r="GB25">
        <v>11.772580645161282</v>
      </c>
      <c r="GC25">
        <v>12.186923076923078</v>
      </c>
      <c r="GD25">
        <v>12.184374999999999</v>
      </c>
      <c r="GE25">
        <v>12.165333333333335</v>
      </c>
      <c r="GF25">
        <v>12.173125000000002</v>
      </c>
    </row>
    <row r="26" spans="2:188" x14ac:dyDescent="0.3">
      <c r="B26" t="s">
        <v>58</v>
      </c>
      <c r="C26">
        <v>0</v>
      </c>
      <c r="D26">
        <v>20</v>
      </c>
      <c r="E26">
        <v>172.72</v>
      </c>
      <c r="F26">
        <v>65.36363636363636</v>
      </c>
      <c r="G26">
        <v>26.7</v>
      </c>
      <c r="H26">
        <v>8</v>
      </c>
      <c r="I26">
        <v>18</v>
      </c>
      <c r="J26">
        <v>272</v>
      </c>
      <c r="K26">
        <v>217</v>
      </c>
      <c r="L26">
        <v>175</v>
      </c>
      <c r="M26">
        <f t="shared" si="0"/>
        <v>79.545454545454533</v>
      </c>
      <c r="O26">
        <v>58.516129030000002</v>
      </c>
      <c r="P26">
        <v>73.322580650000006</v>
      </c>
      <c r="Q26">
        <v>71.967741939999996</v>
      </c>
      <c r="R26">
        <v>70.677419349999994</v>
      </c>
      <c r="T26">
        <v>7</v>
      </c>
      <c r="U26">
        <v>4</v>
      </c>
      <c r="V26">
        <v>4</v>
      </c>
      <c r="W26">
        <v>0</v>
      </c>
      <c r="Y26">
        <v>85</v>
      </c>
      <c r="Z26">
        <v>88</v>
      </c>
      <c r="AA26">
        <v>88</v>
      </c>
      <c r="AB26">
        <v>86</v>
      </c>
      <c r="AD26">
        <v>-0.28749999999999998</v>
      </c>
      <c r="AE26">
        <v>-0.39464285700000001</v>
      </c>
      <c r="AF26">
        <v>-0.33571428599999997</v>
      </c>
      <c r="AG26">
        <v>-0.41071428599999998</v>
      </c>
      <c r="AI26">
        <v>3.3571428569999999</v>
      </c>
      <c r="AJ26">
        <v>3.8285714290000001</v>
      </c>
      <c r="AK26">
        <v>4.1714285709999999</v>
      </c>
      <c r="AL26">
        <v>3.1</v>
      </c>
      <c r="AN26">
        <v>76.612903230000001</v>
      </c>
      <c r="AO26">
        <v>89.741935479999995</v>
      </c>
      <c r="AP26">
        <v>90</v>
      </c>
      <c r="AQ26">
        <v>92.71875</v>
      </c>
      <c r="AS26">
        <v>25</v>
      </c>
      <c r="AT26">
        <v>23</v>
      </c>
      <c r="AU26">
        <v>24</v>
      </c>
      <c r="AV26">
        <v>53</v>
      </c>
      <c r="AX26">
        <v>72</v>
      </c>
      <c r="AY26">
        <v>89</v>
      </c>
      <c r="AZ26">
        <v>90</v>
      </c>
      <c r="BA26">
        <v>92</v>
      </c>
      <c r="BC26">
        <v>-0.264285714</v>
      </c>
      <c r="BD26">
        <v>-0.40535714299999998</v>
      </c>
      <c r="BE26">
        <v>-0.33595024499999998</v>
      </c>
      <c r="BF26">
        <v>-0.258928571</v>
      </c>
      <c r="BH26">
        <v>2.1</v>
      </c>
      <c r="BI26">
        <v>3.8857142859999998</v>
      </c>
      <c r="BJ26">
        <v>3.4928571430000002</v>
      </c>
      <c r="BK26">
        <v>1.728571429</v>
      </c>
      <c r="BM26">
        <v>21.301888250000001</v>
      </c>
      <c r="BN26">
        <v>28.24022909</v>
      </c>
      <c r="BO26">
        <v>23.268600859999999</v>
      </c>
      <c r="BP26">
        <v>21.754354759999998</v>
      </c>
      <c r="BQ26">
        <v>29.705548319999998</v>
      </c>
      <c r="BR26">
        <v>22.20672459</v>
      </c>
      <c r="BT26">
        <v>80.666666669999998</v>
      </c>
      <c r="BU26">
        <v>110</v>
      </c>
      <c r="BV26">
        <v>100.66666669999999</v>
      </c>
      <c r="BW26">
        <v>91.666666669999998</v>
      </c>
      <c r="BX26">
        <v>107</v>
      </c>
      <c r="BY26">
        <v>95.666666669999998</v>
      </c>
      <c r="CA26">
        <v>124</v>
      </c>
      <c r="CB26">
        <v>131</v>
      </c>
      <c r="CC26">
        <v>129</v>
      </c>
      <c r="CD26">
        <v>127</v>
      </c>
      <c r="CE26">
        <v>124</v>
      </c>
      <c r="CF26">
        <v>124</v>
      </c>
      <c r="CH26">
        <v>76.666666666666671</v>
      </c>
      <c r="CI26">
        <v>81</v>
      </c>
      <c r="CJ26">
        <v>78.666666666666671</v>
      </c>
      <c r="CK26">
        <v>76.333333333333329</v>
      </c>
      <c r="CL26">
        <v>76</v>
      </c>
      <c r="CM26">
        <v>72.333333333333329</v>
      </c>
      <c r="CP26">
        <v>75</v>
      </c>
      <c r="CQ26">
        <v>22.166666666666668</v>
      </c>
      <c r="CR26">
        <v>44.333333333333336</v>
      </c>
      <c r="CS26">
        <v>22.166666666666668</v>
      </c>
      <c r="CT26">
        <v>20.333333333333332</v>
      </c>
      <c r="CV26">
        <v>78.935483870967744</v>
      </c>
      <c r="CW26">
        <v>24.837209302325583</v>
      </c>
      <c r="CX26">
        <v>47.322580645161288</v>
      </c>
      <c r="CY26">
        <v>40.333333333333336</v>
      </c>
      <c r="CZ26">
        <v>36.5</v>
      </c>
      <c r="DB26">
        <v>57.166666666666664</v>
      </c>
      <c r="DC26">
        <v>57</v>
      </c>
      <c r="DD26">
        <v>35.166666666666664</v>
      </c>
      <c r="DE26">
        <v>41.166666666666664</v>
      </c>
      <c r="DF26">
        <v>42.333333333333336</v>
      </c>
      <c r="DH26">
        <v>60</v>
      </c>
      <c r="DI26">
        <v>61.095238095238095</v>
      </c>
      <c r="DJ26">
        <v>41.612903225806448</v>
      </c>
      <c r="DK26">
        <v>42.269230769230766</v>
      </c>
      <c r="DL26">
        <v>43.07692307692308</v>
      </c>
      <c r="DN26">
        <v>12.608333333333334</v>
      </c>
      <c r="DO26">
        <v>12.788333333333334</v>
      </c>
      <c r="DP26">
        <v>13.041666666666666</v>
      </c>
      <c r="DQ26">
        <v>12.955</v>
      </c>
      <c r="DR26">
        <v>12.983333333333334</v>
      </c>
      <c r="DT26">
        <v>12.62</v>
      </c>
      <c r="DU26">
        <v>12.742857142857144</v>
      </c>
      <c r="DV26">
        <v>12.941612903225803</v>
      </c>
      <c r="DW26">
        <v>12.913076923076922</v>
      </c>
      <c r="DX26">
        <v>12.931923076923081</v>
      </c>
      <c r="DZ26">
        <v>11.994999999999999</v>
      </c>
      <c r="EA26">
        <v>11.798333333333332</v>
      </c>
      <c r="EB26">
        <v>11.858333333333334</v>
      </c>
      <c r="EC26">
        <v>11.836666666666668</v>
      </c>
      <c r="ED26">
        <v>11.883333333333335</v>
      </c>
      <c r="EF26">
        <v>11.972258064516131</v>
      </c>
      <c r="EG26">
        <v>11.819534883720928</v>
      </c>
      <c r="EH26">
        <v>11.930645161290327</v>
      </c>
      <c r="EI26">
        <v>11.931851851851853</v>
      </c>
      <c r="EJ26">
        <v>11.963076923076922</v>
      </c>
      <c r="EL26">
        <v>82.333333333333329</v>
      </c>
      <c r="EM26">
        <v>45.833333333333336</v>
      </c>
      <c r="EN26">
        <v>42.666666666666664</v>
      </c>
      <c r="EO26">
        <v>36</v>
      </c>
      <c r="EP26">
        <v>34.333333333333336</v>
      </c>
      <c r="ER26">
        <v>79.483870967741936</v>
      </c>
      <c r="ES26">
        <v>54.5</v>
      </c>
      <c r="ET26">
        <v>52.94736842105263</v>
      </c>
      <c r="EU26">
        <v>51.785714285714285</v>
      </c>
      <c r="EV26">
        <v>49.285714285714285</v>
      </c>
      <c r="EX26">
        <v>71.833333333333329</v>
      </c>
      <c r="EY26">
        <v>60.166666666666664</v>
      </c>
      <c r="EZ26">
        <v>58.166666666666664</v>
      </c>
      <c r="FA26">
        <v>49.333333333333336</v>
      </c>
      <c r="FB26">
        <v>53.333333333333336</v>
      </c>
      <c r="FD26">
        <v>68.741935483870961</v>
      </c>
      <c r="FE26">
        <v>67.8</v>
      </c>
      <c r="FF26">
        <v>55.473684210526315</v>
      </c>
      <c r="FG26">
        <v>53.352941176470587</v>
      </c>
      <c r="FH26">
        <v>53.6</v>
      </c>
      <c r="FJ26">
        <v>12.616666666666667</v>
      </c>
      <c r="FK26">
        <v>12.774999999999999</v>
      </c>
      <c r="FL26">
        <v>12.823333333333332</v>
      </c>
      <c r="FM26">
        <v>12.865</v>
      </c>
      <c r="FN26">
        <v>12.875</v>
      </c>
      <c r="FP26">
        <v>12.636129032258063</v>
      </c>
      <c r="FQ26">
        <v>12.743999999999998</v>
      </c>
      <c r="FR26">
        <v>12.847894736842106</v>
      </c>
      <c r="FS26">
        <v>12.82764705882353</v>
      </c>
      <c r="FT26">
        <v>12.869333333333335</v>
      </c>
      <c r="FV26">
        <v>11.653333333333334</v>
      </c>
      <c r="FW26">
        <v>11.443333333333333</v>
      </c>
      <c r="FX26">
        <v>11.461666666666668</v>
      </c>
      <c r="FY26">
        <v>11.408333333333333</v>
      </c>
      <c r="FZ26">
        <v>11.414999999999999</v>
      </c>
      <c r="GB26">
        <v>11.633548387096777</v>
      </c>
      <c r="GC26">
        <v>11.475000000000001</v>
      </c>
      <c r="GD26">
        <v>11.493684210526318</v>
      </c>
      <c r="GE26">
        <v>11.442142857142857</v>
      </c>
      <c r="GF26">
        <v>11.453571428571427</v>
      </c>
    </row>
    <row r="27" spans="2:188" s="4" customFormat="1" x14ac:dyDescent="0.3"/>
    <row r="28" spans="2:188" x14ac:dyDescent="0.3">
      <c r="B28" t="s">
        <v>202</v>
      </c>
      <c r="C28">
        <f>COUNT(C2:C26)</f>
        <v>25</v>
      </c>
      <c r="D28">
        <f t="shared" ref="D28:BP28" si="1">COUNT(D2:D26)</f>
        <v>25</v>
      </c>
      <c r="E28">
        <f t="shared" si="1"/>
        <v>25</v>
      </c>
      <c r="F28">
        <f t="shared" si="1"/>
        <v>25</v>
      </c>
      <c r="G28">
        <f t="shared" si="1"/>
        <v>25</v>
      </c>
      <c r="H28">
        <f t="shared" si="1"/>
        <v>25</v>
      </c>
      <c r="I28">
        <f t="shared" si="1"/>
        <v>25</v>
      </c>
      <c r="J28">
        <f t="shared" si="1"/>
        <v>25</v>
      </c>
      <c r="K28">
        <f t="shared" si="1"/>
        <v>25</v>
      </c>
      <c r="L28">
        <f t="shared" si="1"/>
        <v>25</v>
      </c>
      <c r="M28">
        <f t="shared" ref="M28" si="2">COUNT(M2:M26)</f>
        <v>25</v>
      </c>
      <c r="N28">
        <f t="shared" si="1"/>
        <v>0</v>
      </c>
      <c r="O28">
        <f t="shared" si="1"/>
        <v>25</v>
      </c>
      <c r="P28">
        <f t="shared" si="1"/>
        <v>25</v>
      </c>
      <c r="Q28">
        <f t="shared" si="1"/>
        <v>25</v>
      </c>
      <c r="R28">
        <f t="shared" si="1"/>
        <v>25</v>
      </c>
      <c r="S28">
        <f t="shared" si="1"/>
        <v>0</v>
      </c>
      <c r="T28">
        <f t="shared" si="1"/>
        <v>25</v>
      </c>
      <c r="U28">
        <f t="shared" si="1"/>
        <v>25</v>
      </c>
      <c r="V28">
        <f t="shared" si="1"/>
        <v>25</v>
      </c>
      <c r="W28">
        <f t="shared" si="1"/>
        <v>25</v>
      </c>
      <c r="X28">
        <f t="shared" si="1"/>
        <v>0</v>
      </c>
      <c r="Y28">
        <f t="shared" si="1"/>
        <v>25</v>
      </c>
      <c r="Z28">
        <f t="shared" si="1"/>
        <v>25</v>
      </c>
      <c r="AA28">
        <f t="shared" si="1"/>
        <v>25</v>
      </c>
      <c r="AB28">
        <f t="shared" si="1"/>
        <v>25</v>
      </c>
      <c r="AC28">
        <f t="shared" si="1"/>
        <v>0</v>
      </c>
      <c r="AD28">
        <f t="shared" si="1"/>
        <v>25</v>
      </c>
      <c r="AE28">
        <f t="shared" si="1"/>
        <v>25</v>
      </c>
      <c r="AF28">
        <f t="shared" si="1"/>
        <v>25</v>
      </c>
      <c r="AG28">
        <f t="shared" si="1"/>
        <v>25</v>
      </c>
      <c r="AH28">
        <f t="shared" si="1"/>
        <v>0</v>
      </c>
      <c r="AI28">
        <f t="shared" si="1"/>
        <v>25</v>
      </c>
      <c r="AJ28">
        <f t="shared" si="1"/>
        <v>25</v>
      </c>
      <c r="AK28">
        <f t="shared" si="1"/>
        <v>25</v>
      </c>
      <c r="AL28">
        <f t="shared" si="1"/>
        <v>25</v>
      </c>
      <c r="AM28">
        <f t="shared" si="1"/>
        <v>0</v>
      </c>
      <c r="AN28">
        <f t="shared" si="1"/>
        <v>25</v>
      </c>
      <c r="AO28">
        <f t="shared" si="1"/>
        <v>25</v>
      </c>
      <c r="AP28">
        <f t="shared" si="1"/>
        <v>25</v>
      </c>
      <c r="AQ28">
        <f t="shared" si="1"/>
        <v>25</v>
      </c>
      <c r="AR28">
        <f t="shared" si="1"/>
        <v>0</v>
      </c>
      <c r="AS28">
        <f t="shared" si="1"/>
        <v>25</v>
      </c>
      <c r="AT28">
        <f t="shared" si="1"/>
        <v>25</v>
      </c>
      <c r="AU28">
        <f t="shared" si="1"/>
        <v>25</v>
      </c>
      <c r="AV28">
        <f t="shared" si="1"/>
        <v>25</v>
      </c>
      <c r="AW28">
        <f t="shared" si="1"/>
        <v>0</v>
      </c>
      <c r="AX28">
        <f t="shared" si="1"/>
        <v>25</v>
      </c>
      <c r="AY28">
        <f t="shared" si="1"/>
        <v>25</v>
      </c>
      <c r="AZ28">
        <f t="shared" si="1"/>
        <v>25</v>
      </c>
      <c r="BA28">
        <f t="shared" si="1"/>
        <v>25</v>
      </c>
      <c r="BB28">
        <f t="shared" si="1"/>
        <v>0</v>
      </c>
      <c r="BC28">
        <f t="shared" si="1"/>
        <v>25</v>
      </c>
      <c r="BD28">
        <f t="shared" si="1"/>
        <v>25</v>
      </c>
      <c r="BE28">
        <f t="shared" si="1"/>
        <v>25</v>
      </c>
      <c r="BF28">
        <f t="shared" si="1"/>
        <v>25</v>
      </c>
      <c r="BG28">
        <f t="shared" si="1"/>
        <v>0</v>
      </c>
      <c r="BH28">
        <f t="shared" si="1"/>
        <v>25</v>
      </c>
      <c r="BI28">
        <f t="shared" si="1"/>
        <v>25</v>
      </c>
      <c r="BJ28">
        <f t="shared" si="1"/>
        <v>25</v>
      </c>
      <c r="BK28">
        <f t="shared" si="1"/>
        <v>25</v>
      </c>
      <c r="BL28">
        <f t="shared" si="1"/>
        <v>0</v>
      </c>
      <c r="BM28">
        <f t="shared" si="1"/>
        <v>25</v>
      </c>
      <c r="BN28">
        <f t="shared" si="1"/>
        <v>25</v>
      </c>
      <c r="BO28">
        <f t="shared" si="1"/>
        <v>25</v>
      </c>
      <c r="BP28">
        <f t="shared" si="1"/>
        <v>25</v>
      </c>
      <c r="BQ28">
        <f t="shared" ref="BQ28:EB28" si="3">COUNT(BQ2:BQ26)</f>
        <v>25</v>
      </c>
      <c r="BR28">
        <f t="shared" si="3"/>
        <v>25</v>
      </c>
      <c r="BS28">
        <f t="shared" si="3"/>
        <v>0</v>
      </c>
      <c r="BT28">
        <f t="shared" si="3"/>
        <v>25</v>
      </c>
      <c r="BU28">
        <f t="shared" si="3"/>
        <v>25</v>
      </c>
      <c r="BV28">
        <f t="shared" si="3"/>
        <v>25</v>
      </c>
      <c r="BW28">
        <f t="shared" si="3"/>
        <v>25</v>
      </c>
      <c r="BX28">
        <f t="shared" si="3"/>
        <v>25</v>
      </c>
      <c r="BY28">
        <f t="shared" si="3"/>
        <v>25</v>
      </c>
      <c r="BZ28">
        <f t="shared" si="3"/>
        <v>0</v>
      </c>
      <c r="CA28">
        <f t="shared" si="3"/>
        <v>25</v>
      </c>
      <c r="CB28">
        <f t="shared" si="3"/>
        <v>25</v>
      </c>
      <c r="CC28">
        <f t="shared" si="3"/>
        <v>25</v>
      </c>
      <c r="CD28">
        <f t="shared" si="3"/>
        <v>25</v>
      </c>
      <c r="CE28">
        <f t="shared" si="3"/>
        <v>25</v>
      </c>
      <c r="CF28">
        <f t="shared" si="3"/>
        <v>25</v>
      </c>
      <c r="CG28">
        <f t="shared" si="3"/>
        <v>0</v>
      </c>
      <c r="CH28">
        <f t="shared" si="3"/>
        <v>25</v>
      </c>
      <c r="CI28">
        <f t="shared" si="3"/>
        <v>25</v>
      </c>
      <c r="CJ28">
        <f t="shared" si="3"/>
        <v>25</v>
      </c>
      <c r="CK28">
        <f t="shared" si="3"/>
        <v>25</v>
      </c>
      <c r="CL28">
        <f t="shared" si="3"/>
        <v>25</v>
      </c>
      <c r="CM28">
        <f t="shared" si="3"/>
        <v>25</v>
      </c>
      <c r="CN28">
        <f t="shared" si="3"/>
        <v>0</v>
      </c>
      <c r="CO28">
        <f t="shared" si="3"/>
        <v>0</v>
      </c>
      <c r="CP28">
        <f t="shared" si="3"/>
        <v>25</v>
      </c>
      <c r="CQ28">
        <f t="shared" si="3"/>
        <v>24</v>
      </c>
      <c r="CR28">
        <f t="shared" si="3"/>
        <v>25</v>
      </c>
      <c r="CS28">
        <f t="shared" si="3"/>
        <v>25</v>
      </c>
      <c r="CT28">
        <f t="shared" si="3"/>
        <v>25</v>
      </c>
      <c r="CU28">
        <f t="shared" si="3"/>
        <v>0</v>
      </c>
      <c r="CV28">
        <f t="shared" si="3"/>
        <v>25</v>
      </c>
      <c r="CW28">
        <f t="shared" si="3"/>
        <v>24</v>
      </c>
      <c r="CX28">
        <f t="shared" si="3"/>
        <v>25</v>
      </c>
      <c r="CY28">
        <f t="shared" si="3"/>
        <v>25</v>
      </c>
      <c r="CZ28">
        <f t="shared" si="3"/>
        <v>25</v>
      </c>
      <c r="DA28">
        <f t="shared" si="3"/>
        <v>0</v>
      </c>
      <c r="DB28">
        <f t="shared" si="3"/>
        <v>25</v>
      </c>
      <c r="DC28">
        <f t="shared" si="3"/>
        <v>25</v>
      </c>
      <c r="DD28">
        <f t="shared" si="3"/>
        <v>25</v>
      </c>
      <c r="DE28">
        <f t="shared" si="3"/>
        <v>25</v>
      </c>
      <c r="DF28">
        <f t="shared" si="3"/>
        <v>25</v>
      </c>
      <c r="DG28">
        <f t="shared" si="3"/>
        <v>0</v>
      </c>
      <c r="DH28">
        <f t="shared" si="3"/>
        <v>25</v>
      </c>
      <c r="DI28">
        <f t="shared" si="3"/>
        <v>25</v>
      </c>
      <c r="DJ28">
        <f t="shared" si="3"/>
        <v>25</v>
      </c>
      <c r="DK28">
        <f t="shared" si="3"/>
        <v>25</v>
      </c>
      <c r="DL28">
        <f t="shared" si="3"/>
        <v>25</v>
      </c>
      <c r="DM28">
        <f t="shared" si="3"/>
        <v>0</v>
      </c>
      <c r="DN28">
        <f t="shared" si="3"/>
        <v>25</v>
      </c>
      <c r="DO28">
        <f t="shared" si="3"/>
        <v>25</v>
      </c>
      <c r="DP28">
        <f t="shared" si="3"/>
        <v>25</v>
      </c>
      <c r="DQ28">
        <f t="shared" si="3"/>
        <v>25</v>
      </c>
      <c r="DR28">
        <f t="shared" si="3"/>
        <v>25</v>
      </c>
      <c r="DS28">
        <f t="shared" si="3"/>
        <v>0</v>
      </c>
      <c r="DT28">
        <f t="shared" si="3"/>
        <v>24</v>
      </c>
      <c r="DU28">
        <f t="shared" si="3"/>
        <v>25</v>
      </c>
      <c r="DV28">
        <f t="shared" si="3"/>
        <v>25</v>
      </c>
      <c r="DW28">
        <f t="shared" si="3"/>
        <v>25</v>
      </c>
      <c r="DX28">
        <f t="shared" si="3"/>
        <v>25</v>
      </c>
      <c r="DY28">
        <f t="shared" si="3"/>
        <v>0</v>
      </c>
      <c r="DZ28">
        <f t="shared" si="3"/>
        <v>25</v>
      </c>
      <c r="EA28">
        <f t="shared" si="3"/>
        <v>24</v>
      </c>
      <c r="EB28">
        <f t="shared" si="3"/>
        <v>25</v>
      </c>
      <c r="EC28">
        <f t="shared" ref="EC28:GF28" si="4">COUNT(EC2:EC26)</f>
        <v>25</v>
      </c>
      <c r="ED28">
        <f t="shared" si="4"/>
        <v>25</v>
      </c>
      <c r="EE28">
        <f t="shared" si="4"/>
        <v>0</v>
      </c>
      <c r="EF28">
        <f t="shared" si="4"/>
        <v>25</v>
      </c>
      <c r="EG28">
        <f t="shared" si="4"/>
        <v>24</v>
      </c>
      <c r="EH28">
        <f t="shared" si="4"/>
        <v>25</v>
      </c>
      <c r="EI28">
        <f t="shared" si="4"/>
        <v>25</v>
      </c>
      <c r="EJ28">
        <f t="shared" si="4"/>
        <v>25</v>
      </c>
      <c r="EK28">
        <f t="shared" si="4"/>
        <v>0</v>
      </c>
      <c r="EL28">
        <f t="shared" si="4"/>
        <v>25</v>
      </c>
      <c r="EM28">
        <f t="shared" si="4"/>
        <v>25</v>
      </c>
      <c r="EN28">
        <f t="shared" si="4"/>
        <v>25</v>
      </c>
      <c r="EO28">
        <f t="shared" si="4"/>
        <v>25</v>
      </c>
      <c r="EP28">
        <f t="shared" si="4"/>
        <v>25</v>
      </c>
      <c r="EQ28">
        <f t="shared" si="4"/>
        <v>0</v>
      </c>
      <c r="ER28">
        <f t="shared" si="4"/>
        <v>25</v>
      </c>
      <c r="ES28">
        <f t="shared" si="4"/>
        <v>25</v>
      </c>
      <c r="ET28">
        <f t="shared" si="4"/>
        <v>25</v>
      </c>
      <c r="EU28">
        <f t="shared" si="4"/>
        <v>25</v>
      </c>
      <c r="EV28">
        <f t="shared" si="4"/>
        <v>25</v>
      </c>
      <c r="EW28">
        <f t="shared" si="4"/>
        <v>0</v>
      </c>
      <c r="EX28">
        <f t="shared" si="4"/>
        <v>24</v>
      </c>
      <c r="EY28">
        <f t="shared" si="4"/>
        <v>23</v>
      </c>
      <c r="EZ28">
        <f t="shared" si="4"/>
        <v>24</v>
      </c>
      <c r="FA28">
        <f t="shared" si="4"/>
        <v>25</v>
      </c>
      <c r="FB28">
        <f t="shared" si="4"/>
        <v>25</v>
      </c>
      <c r="FC28">
        <f t="shared" si="4"/>
        <v>0</v>
      </c>
      <c r="FD28">
        <f t="shared" si="4"/>
        <v>24</v>
      </c>
      <c r="FE28">
        <f t="shared" si="4"/>
        <v>23</v>
      </c>
      <c r="FF28">
        <f t="shared" si="4"/>
        <v>24</v>
      </c>
      <c r="FG28">
        <f t="shared" si="4"/>
        <v>25</v>
      </c>
      <c r="FH28">
        <f t="shared" si="4"/>
        <v>25</v>
      </c>
      <c r="FI28">
        <f t="shared" si="4"/>
        <v>0</v>
      </c>
      <c r="FJ28">
        <f t="shared" si="4"/>
        <v>24</v>
      </c>
      <c r="FK28">
        <f t="shared" si="4"/>
        <v>23</v>
      </c>
      <c r="FL28">
        <f t="shared" si="4"/>
        <v>24</v>
      </c>
      <c r="FM28">
        <f t="shared" si="4"/>
        <v>25</v>
      </c>
      <c r="FN28">
        <f t="shared" si="4"/>
        <v>25</v>
      </c>
      <c r="FO28">
        <f t="shared" si="4"/>
        <v>0</v>
      </c>
      <c r="FP28">
        <f t="shared" si="4"/>
        <v>24</v>
      </c>
      <c r="FQ28">
        <f t="shared" si="4"/>
        <v>23</v>
      </c>
      <c r="FR28">
        <f t="shared" si="4"/>
        <v>24</v>
      </c>
      <c r="FS28">
        <f t="shared" si="4"/>
        <v>25</v>
      </c>
      <c r="FT28">
        <f t="shared" si="4"/>
        <v>25</v>
      </c>
      <c r="FU28">
        <f t="shared" si="4"/>
        <v>0</v>
      </c>
      <c r="FV28">
        <f t="shared" si="4"/>
        <v>25</v>
      </c>
      <c r="FW28">
        <f t="shared" si="4"/>
        <v>25</v>
      </c>
      <c r="FX28">
        <f t="shared" si="4"/>
        <v>25</v>
      </c>
      <c r="FY28">
        <f t="shared" si="4"/>
        <v>25</v>
      </c>
      <c r="FZ28">
        <f t="shared" si="4"/>
        <v>25</v>
      </c>
      <c r="GA28">
        <f t="shared" si="4"/>
        <v>0</v>
      </c>
      <c r="GB28">
        <f t="shared" si="4"/>
        <v>25</v>
      </c>
      <c r="GC28">
        <f t="shared" si="4"/>
        <v>25</v>
      </c>
      <c r="GD28">
        <f t="shared" si="4"/>
        <v>25</v>
      </c>
      <c r="GE28">
        <f t="shared" si="4"/>
        <v>25</v>
      </c>
      <c r="GF28">
        <f t="shared" si="4"/>
        <v>25</v>
      </c>
    </row>
    <row r="29" spans="2:188" x14ac:dyDescent="0.3">
      <c r="B29" t="s">
        <v>196</v>
      </c>
      <c r="C29">
        <f>AVERAGE(C2:C26)</f>
        <v>0.56000000000000005</v>
      </c>
      <c r="D29">
        <f t="shared" ref="D29:BP29" si="5">AVERAGE(D2:D26)</f>
        <v>22.48</v>
      </c>
      <c r="E29">
        <f t="shared" si="5"/>
        <v>169.8244</v>
      </c>
      <c r="F29">
        <f t="shared" si="5"/>
        <v>71.69090909076364</v>
      </c>
      <c r="G29">
        <f t="shared" si="5"/>
        <v>20.308000000000003</v>
      </c>
      <c r="H29">
        <f t="shared" si="5"/>
        <v>7.08</v>
      </c>
      <c r="I29">
        <f t="shared" si="5"/>
        <v>15.12</v>
      </c>
      <c r="J29">
        <f t="shared" si="5"/>
        <v>269.48</v>
      </c>
      <c r="K29">
        <f t="shared" si="5"/>
        <v>212.92</v>
      </c>
      <c r="L29">
        <f t="shared" si="5"/>
        <v>216</v>
      </c>
      <c r="M29">
        <f t="shared" ref="M29" si="6">AVERAGE(M2:M26)</f>
        <v>98.181818181818187</v>
      </c>
      <c r="N29" t="e">
        <f t="shared" si="5"/>
        <v>#DIV/0!</v>
      </c>
      <c r="O29">
        <f t="shared" si="5"/>
        <v>69.172857142799998</v>
      </c>
      <c r="P29">
        <f t="shared" si="5"/>
        <v>73.532073733199994</v>
      </c>
      <c r="Q29">
        <f t="shared" si="5"/>
        <v>69.535483870800007</v>
      </c>
      <c r="R29">
        <f t="shared" si="5"/>
        <v>70.918709676399999</v>
      </c>
      <c r="S29" t="e">
        <f t="shared" si="5"/>
        <v>#DIV/0!</v>
      </c>
      <c r="T29">
        <f t="shared" si="5"/>
        <v>9.08</v>
      </c>
      <c r="U29">
        <f t="shared" si="5"/>
        <v>5.8</v>
      </c>
      <c r="V29">
        <f t="shared" si="5"/>
        <v>5.16</v>
      </c>
      <c r="W29">
        <f t="shared" si="5"/>
        <v>2.36</v>
      </c>
      <c r="X29" t="e">
        <f t="shared" si="5"/>
        <v>#DIV/0!</v>
      </c>
      <c r="Y29">
        <f t="shared" si="5"/>
        <v>87.12</v>
      </c>
      <c r="Z29">
        <f t="shared" si="5"/>
        <v>87.76</v>
      </c>
      <c r="AA29">
        <f t="shared" si="5"/>
        <v>86.84</v>
      </c>
      <c r="AB29">
        <f t="shared" si="5"/>
        <v>87</v>
      </c>
      <c r="AC29" t="e">
        <f t="shared" si="5"/>
        <v>#DIV/0!</v>
      </c>
      <c r="AD29">
        <f t="shared" si="5"/>
        <v>-0.39319667408000003</v>
      </c>
      <c r="AE29">
        <f t="shared" si="5"/>
        <v>-0.46739560436000005</v>
      </c>
      <c r="AF29">
        <f t="shared" si="5"/>
        <v>-0.43421428575999999</v>
      </c>
      <c r="AG29">
        <f t="shared" si="5"/>
        <v>-0.63285714287999983</v>
      </c>
      <c r="AH29" t="e">
        <f t="shared" si="5"/>
        <v>#DIV/0!</v>
      </c>
      <c r="AI29">
        <f t="shared" si="5"/>
        <v>3.0580772200399995</v>
      </c>
      <c r="AJ29">
        <f t="shared" si="5"/>
        <v>3.4280386099999998</v>
      </c>
      <c r="AK29">
        <f t="shared" si="5"/>
        <v>3.3834285713600001</v>
      </c>
      <c r="AL29">
        <f t="shared" si="5"/>
        <v>3.4137837837999996</v>
      </c>
      <c r="AM29" t="e">
        <f t="shared" si="5"/>
        <v>#DIV/0!</v>
      </c>
      <c r="AN29">
        <f t="shared" si="5"/>
        <v>75.661653226400006</v>
      </c>
      <c r="AO29">
        <f t="shared" si="5"/>
        <v>81.98108870999998</v>
      </c>
      <c r="AP29">
        <f t="shared" si="5"/>
        <v>74.723306451200003</v>
      </c>
      <c r="AQ29">
        <f t="shared" si="5"/>
        <v>83.421008065199999</v>
      </c>
      <c r="AR29" t="e">
        <f t="shared" si="5"/>
        <v>#DIV/0!</v>
      </c>
      <c r="AS29">
        <f t="shared" si="5"/>
        <v>21.16</v>
      </c>
      <c r="AT29">
        <f t="shared" si="5"/>
        <v>17.8</v>
      </c>
      <c r="AU29">
        <f t="shared" si="5"/>
        <v>19.760000000000002</v>
      </c>
      <c r="AV29">
        <f t="shared" si="5"/>
        <v>22.24</v>
      </c>
      <c r="AW29" t="e">
        <f t="shared" si="5"/>
        <v>#DIV/0!</v>
      </c>
      <c r="AX29">
        <f t="shared" si="5"/>
        <v>79.099999999999994</v>
      </c>
      <c r="AY29">
        <f t="shared" si="5"/>
        <v>83.42</v>
      </c>
      <c r="AZ29">
        <f t="shared" si="5"/>
        <v>79.739999999999995</v>
      </c>
      <c r="BA29">
        <f t="shared" si="5"/>
        <v>84.88</v>
      </c>
      <c r="BB29" t="e">
        <f t="shared" si="5"/>
        <v>#DIV/0!</v>
      </c>
      <c r="BC29">
        <f t="shared" si="5"/>
        <v>-0.31139038172</v>
      </c>
      <c r="BD29">
        <f t="shared" si="5"/>
        <v>-0.56535478396000005</v>
      </c>
      <c r="BE29">
        <f t="shared" si="5"/>
        <v>-0.32185983312000005</v>
      </c>
      <c r="BF29">
        <f t="shared" si="5"/>
        <v>-0.54778571428000011</v>
      </c>
      <c r="BG29" t="e">
        <f t="shared" si="5"/>
        <v>#DIV/0!</v>
      </c>
      <c r="BH29">
        <f t="shared" si="5"/>
        <v>2.6422857142400007</v>
      </c>
      <c r="BI29">
        <f t="shared" si="5"/>
        <v>3.7377142858000001</v>
      </c>
      <c r="BJ29">
        <f t="shared" si="5"/>
        <v>2.9368571428799997</v>
      </c>
      <c r="BK29">
        <f t="shared" si="5"/>
        <v>3.10971428576</v>
      </c>
      <c r="BL29" t="e">
        <f t="shared" si="5"/>
        <v>#DIV/0!</v>
      </c>
      <c r="BM29">
        <f t="shared" si="5"/>
        <v>19.4656825496</v>
      </c>
      <c r="BN29">
        <f t="shared" si="5"/>
        <v>23.982308544799999</v>
      </c>
      <c r="BO29">
        <f t="shared" si="5"/>
        <v>21.603294006799999</v>
      </c>
      <c r="BP29">
        <f t="shared" si="5"/>
        <v>20.433397941199999</v>
      </c>
      <c r="BQ29">
        <f t="shared" ref="BQ29:EB29" si="7">AVERAGE(BQ2:BQ26)</f>
        <v>23.756178541999997</v>
      </c>
      <c r="BR29">
        <f t="shared" si="7"/>
        <v>19.737011396400007</v>
      </c>
      <c r="BS29" t="e">
        <f t="shared" si="7"/>
        <v>#DIV/0!</v>
      </c>
      <c r="BT29">
        <f t="shared" si="7"/>
        <v>69.426666666000003</v>
      </c>
      <c r="BU29">
        <f t="shared" si="7"/>
        <v>93.16</v>
      </c>
      <c r="BV29">
        <f t="shared" si="7"/>
        <v>88.199999999200003</v>
      </c>
      <c r="BW29">
        <f t="shared" si="7"/>
        <v>71.33333333440001</v>
      </c>
      <c r="BX29">
        <f t="shared" si="7"/>
        <v>95.76</v>
      </c>
      <c r="BY29">
        <f t="shared" si="7"/>
        <v>92.053333331600001</v>
      </c>
      <c r="BZ29" t="e">
        <f t="shared" si="7"/>
        <v>#DIV/0!</v>
      </c>
      <c r="CA29">
        <f t="shared" si="7"/>
        <v>113.95999999999998</v>
      </c>
      <c r="CB29">
        <f t="shared" si="7"/>
        <v>117.56</v>
      </c>
      <c r="CC29">
        <f t="shared" si="7"/>
        <v>115.25333333333334</v>
      </c>
      <c r="CD29">
        <f t="shared" si="7"/>
        <v>116.33333333333336</v>
      </c>
      <c r="CE29">
        <f t="shared" si="7"/>
        <v>117.72</v>
      </c>
      <c r="CF29">
        <f t="shared" si="7"/>
        <v>114.50666666666666</v>
      </c>
      <c r="CG29" t="e">
        <f t="shared" si="7"/>
        <v>#DIV/0!</v>
      </c>
      <c r="CH29">
        <f t="shared" si="7"/>
        <v>67.52</v>
      </c>
      <c r="CI29">
        <f t="shared" si="7"/>
        <v>68.64</v>
      </c>
      <c r="CJ29">
        <f t="shared" si="7"/>
        <v>67.813333333333333</v>
      </c>
      <c r="CK29">
        <f t="shared" si="7"/>
        <v>68.239999999999995</v>
      </c>
      <c r="CL29">
        <f t="shared" si="7"/>
        <v>68.16</v>
      </c>
      <c r="CM29">
        <f t="shared" si="7"/>
        <v>66.426666666666662</v>
      </c>
      <c r="CN29" t="e">
        <f t="shared" si="7"/>
        <v>#DIV/0!</v>
      </c>
      <c r="CO29" t="e">
        <f t="shared" si="7"/>
        <v>#DIV/0!</v>
      </c>
      <c r="CP29">
        <f t="shared" si="7"/>
        <v>63.306666666666679</v>
      </c>
      <c r="CQ29">
        <f t="shared" si="7"/>
        <v>32.886111111111113</v>
      </c>
      <c r="CR29">
        <f t="shared" si="7"/>
        <v>31.63666666666667</v>
      </c>
      <c r="CS29">
        <f t="shared" si="7"/>
        <v>29.786666666666665</v>
      </c>
      <c r="CT29">
        <f t="shared" si="7"/>
        <v>29.276</v>
      </c>
      <c r="CU29" t="e">
        <f t="shared" si="7"/>
        <v>#DIV/0!</v>
      </c>
      <c r="CV29">
        <f t="shared" si="7"/>
        <v>68.357753882915191</v>
      </c>
      <c r="CW29">
        <f t="shared" si="7"/>
        <v>33.477151508231351</v>
      </c>
      <c r="CX29">
        <f t="shared" si="7"/>
        <v>36.108459304344791</v>
      </c>
      <c r="CY29">
        <f t="shared" si="7"/>
        <v>35.458791114212389</v>
      </c>
      <c r="CZ29">
        <f t="shared" si="7"/>
        <v>35.100494679603372</v>
      </c>
      <c r="DA29" t="e">
        <f t="shared" si="7"/>
        <v>#DIV/0!</v>
      </c>
      <c r="DB29">
        <f t="shared" si="7"/>
        <v>57.64800000000001</v>
      </c>
      <c r="DC29">
        <f t="shared" si="7"/>
        <v>45.728000000000009</v>
      </c>
      <c r="DD29">
        <f t="shared" si="7"/>
        <v>39.989333333333327</v>
      </c>
      <c r="DE29">
        <f t="shared" si="7"/>
        <v>41.193333333333342</v>
      </c>
      <c r="DF29">
        <f t="shared" si="7"/>
        <v>39.610000000000007</v>
      </c>
      <c r="DG29" t="e">
        <f t="shared" si="7"/>
        <v>#DIV/0!</v>
      </c>
      <c r="DH29">
        <f t="shared" si="7"/>
        <v>57.56</v>
      </c>
      <c r="DI29">
        <f t="shared" si="7"/>
        <v>45.343706297245205</v>
      </c>
      <c r="DJ29">
        <f t="shared" si="7"/>
        <v>39.701008493994188</v>
      </c>
      <c r="DK29">
        <f t="shared" si="7"/>
        <v>40.136914499138236</v>
      </c>
      <c r="DL29">
        <f t="shared" si="7"/>
        <v>38.940802690898572</v>
      </c>
      <c r="DM29" t="e">
        <f t="shared" si="7"/>
        <v>#DIV/0!</v>
      </c>
      <c r="DN29">
        <f t="shared" si="7"/>
        <v>12.645933333333332</v>
      </c>
      <c r="DO29">
        <f t="shared" si="7"/>
        <v>12.796440000000002</v>
      </c>
      <c r="DP29">
        <f t="shared" si="7"/>
        <v>12.83050666666667</v>
      </c>
      <c r="DQ29">
        <f t="shared" si="7"/>
        <v>12.807573333333334</v>
      </c>
      <c r="DR29">
        <f t="shared" si="7"/>
        <v>12.781266666666671</v>
      </c>
      <c r="DS29" t="e">
        <f t="shared" si="7"/>
        <v>#DIV/0!</v>
      </c>
      <c r="DT29">
        <f t="shared" si="7"/>
        <v>12.622083333333334</v>
      </c>
      <c r="DU29">
        <f t="shared" si="7"/>
        <v>12.774184694160489</v>
      </c>
      <c r="DV29">
        <f t="shared" si="7"/>
        <v>12.813317714910927</v>
      </c>
      <c r="DW29">
        <f t="shared" si="7"/>
        <v>12.793522147196063</v>
      </c>
      <c r="DX29">
        <f t="shared" si="7"/>
        <v>12.799449758130697</v>
      </c>
      <c r="DY29" t="e">
        <f t="shared" si="7"/>
        <v>#DIV/0!</v>
      </c>
      <c r="DZ29">
        <f t="shared" si="7"/>
        <v>12.19166666666667</v>
      </c>
      <c r="EA29">
        <f t="shared" si="7"/>
        <v>12.158097222222223</v>
      </c>
      <c r="EB29">
        <f t="shared" si="7"/>
        <v>12.271433333333334</v>
      </c>
      <c r="EC29">
        <f t="shared" ref="EC29:GF29" si="8">AVERAGE(EC2:EC26)</f>
        <v>12.292333333333335</v>
      </c>
      <c r="ED29">
        <f t="shared" si="8"/>
        <v>12.313473333333334</v>
      </c>
      <c r="EE29" t="e">
        <f t="shared" si="8"/>
        <v>#DIV/0!</v>
      </c>
      <c r="EF29">
        <f t="shared" si="8"/>
        <v>12.164759856630827</v>
      </c>
      <c r="EG29">
        <f t="shared" si="8"/>
        <v>12.16894626131748</v>
      </c>
      <c r="EH29">
        <f t="shared" si="8"/>
        <v>12.306729142413355</v>
      </c>
      <c r="EI29">
        <f t="shared" si="8"/>
        <v>12.333853615086028</v>
      </c>
      <c r="EJ29">
        <f t="shared" si="8"/>
        <v>12.356739429495837</v>
      </c>
      <c r="EK29" t="e">
        <f t="shared" si="8"/>
        <v>#DIV/0!</v>
      </c>
      <c r="EL29">
        <f t="shared" si="8"/>
        <v>70.693333333333328</v>
      </c>
      <c r="EM29">
        <f t="shared" si="8"/>
        <v>31.253333333333334</v>
      </c>
      <c r="EN29">
        <f t="shared" si="8"/>
        <v>29.466666666666661</v>
      </c>
      <c r="EO29">
        <f t="shared" si="8"/>
        <v>28.991333333333326</v>
      </c>
      <c r="EP29">
        <f t="shared" si="8"/>
        <v>30.48266666666667</v>
      </c>
      <c r="EQ29" t="e">
        <f t="shared" si="8"/>
        <v>#DIV/0!</v>
      </c>
      <c r="ER29">
        <f t="shared" si="8"/>
        <v>69.819354838709671</v>
      </c>
      <c r="ES29">
        <f t="shared" si="8"/>
        <v>40.340639351360707</v>
      </c>
      <c r="ET29">
        <f t="shared" si="8"/>
        <v>41.650739118294851</v>
      </c>
      <c r="EU29">
        <f t="shared" si="8"/>
        <v>41.020869085872917</v>
      </c>
      <c r="EV29">
        <f t="shared" si="8"/>
        <v>41.940850363333738</v>
      </c>
      <c r="EW29" t="e">
        <f t="shared" si="8"/>
        <v>#DIV/0!</v>
      </c>
      <c r="EX29">
        <f t="shared" si="8"/>
        <v>53.340277777777764</v>
      </c>
      <c r="EY29">
        <f t="shared" si="8"/>
        <v>27.2695652173913</v>
      </c>
      <c r="EZ29">
        <f t="shared" si="8"/>
        <v>24.458333333333332</v>
      </c>
      <c r="FA29">
        <f t="shared" si="8"/>
        <v>25.306666666666668</v>
      </c>
      <c r="FB29">
        <f t="shared" si="8"/>
        <v>26.747333333333337</v>
      </c>
      <c r="FC29" t="e">
        <f t="shared" si="8"/>
        <v>#DIV/0!</v>
      </c>
      <c r="FD29">
        <f t="shared" si="8"/>
        <v>55.848014888337474</v>
      </c>
      <c r="FE29">
        <f t="shared" si="8"/>
        <v>31.319298538840194</v>
      </c>
      <c r="FF29">
        <f t="shared" si="8"/>
        <v>26.039672173694044</v>
      </c>
      <c r="FG29">
        <f t="shared" si="8"/>
        <v>25.695226751793253</v>
      </c>
      <c r="FH29">
        <f t="shared" si="8"/>
        <v>27.799146109480475</v>
      </c>
      <c r="FI29" t="e">
        <f t="shared" si="8"/>
        <v>#DIV/0!</v>
      </c>
      <c r="FJ29">
        <f t="shared" si="8"/>
        <v>12.573680555555557</v>
      </c>
      <c r="FK29">
        <f t="shared" si="8"/>
        <v>12.751681159420288</v>
      </c>
      <c r="FL29">
        <f t="shared" si="8"/>
        <v>12.75659722222222</v>
      </c>
      <c r="FM29">
        <f t="shared" si="8"/>
        <v>12.751466666666669</v>
      </c>
      <c r="FN29">
        <f t="shared" si="8"/>
        <v>12.776386666666667</v>
      </c>
      <c r="FO29" t="e">
        <f t="shared" si="8"/>
        <v>#DIV/0!</v>
      </c>
      <c r="FP29">
        <f t="shared" si="8"/>
        <v>12.570689619520261</v>
      </c>
      <c r="FQ29">
        <f t="shared" si="8"/>
        <v>12.713039512902133</v>
      </c>
      <c r="FR29">
        <f t="shared" si="8"/>
        <v>12.749080767765946</v>
      </c>
      <c r="FS29">
        <f t="shared" si="8"/>
        <v>12.747943419146923</v>
      </c>
      <c r="FT29">
        <f t="shared" si="8"/>
        <v>12.760322476110062</v>
      </c>
      <c r="FU29" t="e">
        <f t="shared" si="8"/>
        <v>#DIV/0!</v>
      </c>
      <c r="FV29">
        <f t="shared" si="8"/>
        <v>12.091399999999997</v>
      </c>
      <c r="FW29">
        <f t="shared" si="8"/>
        <v>12.055933333333336</v>
      </c>
      <c r="FX29">
        <f t="shared" si="8"/>
        <v>12.062799999999998</v>
      </c>
      <c r="FY29">
        <f t="shared" si="8"/>
        <v>12.060979999999999</v>
      </c>
      <c r="FZ29">
        <f t="shared" si="8"/>
        <v>12.053813333333334</v>
      </c>
      <c r="GA29" t="e">
        <f t="shared" si="8"/>
        <v>#DIV/0!</v>
      </c>
      <c r="GB29">
        <f t="shared" si="8"/>
        <v>12.078554838709676</v>
      </c>
      <c r="GC29">
        <f t="shared" si="8"/>
        <v>12.066657053495181</v>
      </c>
      <c r="GD29">
        <f t="shared" si="8"/>
        <v>12.081906794370061</v>
      </c>
      <c r="GE29">
        <f t="shared" si="8"/>
        <v>12.080622250561314</v>
      </c>
      <c r="GF29">
        <f t="shared" si="8"/>
        <v>12.064592135009962</v>
      </c>
    </row>
    <row r="30" spans="2:188" x14ac:dyDescent="0.3">
      <c r="B30" t="s">
        <v>197</v>
      </c>
      <c r="C30">
        <f>_xlfn.STDEV.S(C2:C26)</f>
        <v>0.50662280511902213</v>
      </c>
      <c r="D30">
        <f t="shared" ref="D30:BP30" si="9">_xlfn.STDEV.S(D2:D26)</f>
        <v>2.5185974933151436</v>
      </c>
      <c r="E30">
        <f t="shared" si="9"/>
        <v>10.196447126327875</v>
      </c>
      <c r="F30">
        <f t="shared" si="9"/>
        <v>14.990377997579605</v>
      </c>
      <c r="G30">
        <f t="shared" si="9"/>
        <v>6.6203549753770643</v>
      </c>
      <c r="H30">
        <f t="shared" si="9"/>
        <v>2.5317977802344318</v>
      </c>
      <c r="I30">
        <f t="shared" si="9"/>
        <v>5.1341990611973758</v>
      </c>
      <c r="J30">
        <f t="shared" si="9"/>
        <v>35.891178117563463</v>
      </c>
      <c r="K30">
        <f t="shared" si="9"/>
        <v>34.544560594494037</v>
      </c>
      <c r="L30">
        <f t="shared" si="9"/>
        <v>67.42279535389595</v>
      </c>
      <c r="M30">
        <f t="shared" ref="M30" si="10">_xlfn.STDEV.S(M2:M26)</f>
        <v>30.646725160861774</v>
      </c>
      <c r="N30" t="e">
        <f t="shared" si="9"/>
        <v>#DIV/0!</v>
      </c>
      <c r="O30">
        <f t="shared" si="9"/>
        <v>9.1213176386398818</v>
      </c>
      <c r="P30">
        <f t="shared" si="9"/>
        <v>7.6565949466104302</v>
      </c>
      <c r="Q30">
        <f t="shared" si="9"/>
        <v>8.6277810370149766</v>
      </c>
      <c r="R30">
        <f t="shared" si="9"/>
        <v>10.002610308359738</v>
      </c>
      <c r="S30" t="e">
        <f t="shared" si="9"/>
        <v>#DIV/0!</v>
      </c>
      <c r="T30">
        <f t="shared" si="9"/>
        <v>12.055151042880661</v>
      </c>
      <c r="U30">
        <f t="shared" si="9"/>
        <v>11.139269874337964</v>
      </c>
      <c r="V30">
        <f t="shared" si="9"/>
        <v>8.1428905596640977</v>
      </c>
      <c r="W30">
        <f t="shared" si="9"/>
        <v>5.8014366036928013</v>
      </c>
      <c r="X30" t="e">
        <f t="shared" si="9"/>
        <v>#DIV/0!</v>
      </c>
      <c r="Y30">
        <f t="shared" si="9"/>
        <v>3.6437160518715879</v>
      </c>
      <c r="Z30">
        <f t="shared" si="9"/>
        <v>3.1527765540868899</v>
      </c>
      <c r="AA30">
        <f t="shared" si="9"/>
        <v>3.1973947728319896</v>
      </c>
      <c r="AB30">
        <f t="shared" si="9"/>
        <v>3.0138568866708542</v>
      </c>
      <c r="AC30" t="e">
        <f t="shared" si="9"/>
        <v>#DIV/0!</v>
      </c>
      <c r="AD30">
        <f t="shared" si="9"/>
        <v>0.11232468008298259</v>
      </c>
      <c r="AE30">
        <f t="shared" si="9"/>
        <v>0.12912355130435066</v>
      </c>
      <c r="AF30">
        <f t="shared" si="9"/>
        <v>0.14724265559270958</v>
      </c>
      <c r="AG30">
        <f t="shared" si="9"/>
        <v>0.34350640719144881</v>
      </c>
      <c r="AH30" t="e">
        <f t="shared" si="9"/>
        <v>#DIV/0!</v>
      </c>
      <c r="AI30">
        <f t="shared" si="9"/>
        <v>1.07427378223432</v>
      </c>
      <c r="AJ30">
        <f t="shared" si="9"/>
        <v>0.88962321434318814</v>
      </c>
      <c r="AK30">
        <f t="shared" si="9"/>
        <v>1.1500493925883668</v>
      </c>
      <c r="AL30">
        <f t="shared" si="9"/>
        <v>0.95002351478015779</v>
      </c>
      <c r="AM30" t="e">
        <f t="shared" si="9"/>
        <v>#DIV/0!</v>
      </c>
      <c r="AN30">
        <f t="shared" si="9"/>
        <v>9.9822583435428864</v>
      </c>
      <c r="AO30">
        <f t="shared" si="9"/>
        <v>9.7461304560743489</v>
      </c>
      <c r="AP30">
        <f t="shared" si="9"/>
        <v>11.125762344834449</v>
      </c>
      <c r="AQ30">
        <f t="shared" si="9"/>
        <v>7.7753953621293794</v>
      </c>
      <c r="AR30" t="e">
        <f t="shared" si="9"/>
        <v>#DIV/0!</v>
      </c>
      <c r="AS30">
        <f t="shared" si="9"/>
        <v>18.867255585625944</v>
      </c>
      <c r="AT30">
        <f t="shared" si="9"/>
        <v>16.909070544138928</v>
      </c>
      <c r="AU30">
        <f t="shared" si="9"/>
        <v>19.795369828994524</v>
      </c>
      <c r="AV30">
        <f t="shared" si="9"/>
        <v>25.088642848906751</v>
      </c>
      <c r="AW30" t="e">
        <f t="shared" si="9"/>
        <v>#DIV/0!</v>
      </c>
      <c r="AX30">
        <f t="shared" si="9"/>
        <v>8.4656167328001963</v>
      </c>
      <c r="AY30">
        <f t="shared" si="9"/>
        <v>8.0151939049116798</v>
      </c>
      <c r="AZ30">
        <f t="shared" si="9"/>
        <v>9.0888209723080458</v>
      </c>
      <c r="BA30">
        <f t="shared" si="9"/>
        <v>5.0420729863816929</v>
      </c>
      <c r="BB30" t="e">
        <f t="shared" si="9"/>
        <v>#DIV/0!</v>
      </c>
      <c r="BC30">
        <f t="shared" si="9"/>
        <v>0.10646630191421616</v>
      </c>
      <c r="BD30">
        <f t="shared" si="9"/>
        <v>0.20266849150545621</v>
      </c>
      <c r="BE30">
        <f t="shared" si="9"/>
        <v>0.10799134454853479</v>
      </c>
      <c r="BF30">
        <f t="shared" si="9"/>
        <v>0.27398607155499427</v>
      </c>
      <c r="BG30" t="e">
        <f t="shared" si="9"/>
        <v>#DIV/0!</v>
      </c>
      <c r="BH30">
        <f t="shared" si="9"/>
        <v>0.99832751292066757</v>
      </c>
      <c r="BI30">
        <f t="shared" si="9"/>
        <v>1.2330337014832971</v>
      </c>
      <c r="BJ30">
        <f t="shared" si="9"/>
        <v>1.0966741620450167</v>
      </c>
      <c r="BK30">
        <f t="shared" si="9"/>
        <v>1.3041842655586977</v>
      </c>
      <c r="BL30" t="e">
        <f t="shared" si="9"/>
        <v>#DIV/0!</v>
      </c>
      <c r="BM30">
        <f t="shared" si="9"/>
        <v>4.5014614935222719</v>
      </c>
      <c r="BN30">
        <f t="shared" si="9"/>
        <v>5.6561416610264992</v>
      </c>
      <c r="BO30">
        <f t="shared" si="9"/>
        <v>5.8075875392739604</v>
      </c>
      <c r="BP30">
        <f t="shared" si="9"/>
        <v>5.2017597415182832</v>
      </c>
      <c r="BQ30">
        <f t="shared" ref="BQ30:EB30" si="11">_xlfn.STDEV.S(BQ2:BQ26)</f>
        <v>5.728758115244486</v>
      </c>
      <c r="BR30">
        <f t="shared" si="11"/>
        <v>2.9188999841251766</v>
      </c>
      <c r="BS30" t="e">
        <f t="shared" si="11"/>
        <v>#DIV/0!</v>
      </c>
      <c r="BT30">
        <f t="shared" si="11"/>
        <v>12.302333412599342</v>
      </c>
      <c r="BU30">
        <f t="shared" si="11"/>
        <v>15.22519841140555</v>
      </c>
      <c r="BV30">
        <f t="shared" si="11"/>
        <v>14.100827396263684</v>
      </c>
      <c r="BW30">
        <f t="shared" si="11"/>
        <v>12.591516838004722</v>
      </c>
      <c r="BX30">
        <f t="shared" si="11"/>
        <v>12.636850873536488</v>
      </c>
      <c r="BY30">
        <f t="shared" si="11"/>
        <v>11.875776776976819</v>
      </c>
      <c r="BZ30" t="e">
        <f t="shared" si="11"/>
        <v>#DIV/0!</v>
      </c>
      <c r="CA30">
        <f t="shared" si="11"/>
        <v>11.923878936357022</v>
      </c>
      <c r="CB30">
        <f t="shared" si="11"/>
        <v>16.14538117646444</v>
      </c>
      <c r="CC30">
        <f t="shared" si="11"/>
        <v>15.129771974487872</v>
      </c>
      <c r="CD30">
        <f t="shared" si="11"/>
        <v>11.835680518387333</v>
      </c>
      <c r="CE30">
        <f t="shared" si="11"/>
        <v>12.20491704191385</v>
      </c>
      <c r="CF30">
        <f t="shared" si="11"/>
        <v>10.910036154334636</v>
      </c>
      <c r="CG30" t="e">
        <f t="shared" si="11"/>
        <v>#DIV/0!</v>
      </c>
      <c r="CH30">
        <f t="shared" si="11"/>
        <v>6.4485714754567214</v>
      </c>
      <c r="CI30">
        <f t="shared" si="11"/>
        <v>8.1949171238436858</v>
      </c>
      <c r="CJ30">
        <f t="shared" si="11"/>
        <v>7.9221209281352811</v>
      </c>
      <c r="CK30">
        <f t="shared" si="11"/>
        <v>6.9205277041352646</v>
      </c>
      <c r="CL30">
        <f t="shared" si="11"/>
        <v>7.9565486655123712</v>
      </c>
      <c r="CM30">
        <f t="shared" si="11"/>
        <v>5.7795296489388255</v>
      </c>
      <c r="CN30" t="e">
        <f t="shared" si="11"/>
        <v>#DIV/0!</v>
      </c>
      <c r="CO30" t="e">
        <f t="shared" si="11"/>
        <v>#DIV/0!</v>
      </c>
      <c r="CP30">
        <f t="shared" si="11"/>
        <v>14.70517986339552</v>
      </c>
      <c r="CQ30">
        <f t="shared" si="11"/>
        <v>23.882010525311284</v>
      </c>
      <c r="CR30">
        <f t="shared" si="11"/>
        <v>20.998110585196653</v>
      </c>
      <c r="CS30">
        <f t="shared" si="11"/>
        <v>19.364648967374283</v>
      </c>
      <c r="CT30">
        <f t="shared" si="11"/>
        <v>18.192339835867827</v>
      </c>
      <c r="CU30" t="e">
        <f t="shared" si="11"/>
        <v>#DIV/0!</v>
      </c>
      <c r="CV30">
        <f t="shared" si="11"/>
        <v>13.321523770388774</v>
      </c>
      <c r="CW30">
        <f t="shared" si="11"/>
        <v>22.376731438328171</v>
      </c>
      <c r="CX30">
        <f t="shared" si="11"/>
        <v>20.698703378110931</v>
      </c>
      <c r="CY30">
        <f t="shared" si="11"/>
        <v>18.272707951773693</v>
      </c>
      <c r="CZ30">
        <f t="shared" si="11"/>
        <v>16.795904071786691</v>
      </c>
      <c r="DA30" t="e">
        <f t="shared" si="11"/>
        <v>#DIV/0!</v>
      </c>
      <c r="DB30">
        <f t="shared" si="11"/>
        <v>11.066754852392872</v>
      </c>
      <c r="DC30">
        <f t="shared" si="11"/>
        <v>18.077842689223051</v>
      </c>
      <c r="DD30">
        <f t="shared" si="11"/>
        <v>18.395449618497153</v>
      </c>
      <c r="DE30">
        <f t="shared" si="11"/>
        <v>19.787685564512074</v>
      </c>
      <c r="DF30">
        <f t="shared" si="11"/>
        <v>20.578985145765305</v>
      </c>
      <c r="DG30" t="e">
        <f t="shared" si="11"/>
        <v>#DIV/0!</v>
      </c>
      <c r="DH30">
        <f t="shared" si="11"/>
        <v>15.373353570382752</v>
      </c>
      <c r="DI30">
        <f t="shared" si="11"/>
        <v>16.974843415277917</v>
      </c>
      <c r="DJ30">
        <f t="shared" si="11"/>
        <v>17.215750073704751</v>
      </c>
      <c r="DK30">
        <f t="shared" si="11"/>
        <v>17.049951157558475</v>
      </c>
      <c r="DL30">
        <f t="shared" si="11"/>
        <v>18.58675028560085</v>
      </c>
      <c r="DM30" t="e">
        <f t="shared" si="11"/>
        <v>#DIV/0!</v>
      </c>
      <c r="DN30">
        <f t="shared" si="11"/>
        <v>0.49123429199276136</v>
      </c>
      <c r="DO30">
        <f t="shared" si="11"/>
        <v>0.44432719342261146</v>
      </c>
      <c r="DP30">
        <f t="shared" si="11"/>
        <v>0.51009123294360359</v>
      </c>
      <c r="DQ30">
        <f t="shared" si="11"/>
        <v>0.45247712772151377</v>
      </c>
      <c r="DR30">
        <f t="shared" si="11"/>
        <v>0.4198349763983551</v>
      </c>
      <c r="DS30" t="e">
        <f t="shared" si="11"/>
        <v>#DIV/0!</v>
      </c>
      <c r="DT30">
        <f t="shared" si="11"/>
        <v>0.38015991105193409</v>
      </c>
      <c r="DU30">
        <f t="shared" si="11"/>
        <v>0.42505384386540485</v>
      </c>
      <c r="DV30">
        <f t="shared" si="11"/>
        <v>0.52245643705466172</v>
      </c>
      <c r="DW30">
        <f t="shared" si="11"/>
        <v>0.45222815512664288</v>
      </c>
      <c r="DX30">
        <f t="shared" si="11"/>
        <v>0.43805252131430222</v>
      </c>
      <c r="DY30" t="e">
        <f t="shared" si="11"/>
        <v>#DIV/0!</v>
      </c>
      <c r="DZ30">
        <f t="shared" si="11"/>
        <v>0.36333747449220027</v>
      </c>
      <c r="EA30">
        <f t="shared" si="11"/>
        <v>0.50146392917385396</v>
      </c>
      <c r="EB30">
        <f t="shared" si="11"/>
        <v>0.49615532962078651</v>
      </c>
      <c r="EC30">
        <f t="shared" ref="EC30:GF30" si="12">_xlfn.STDEV.S(EC2:EC26)</f>
        <v>0.47916231882085386</v>
      </c>
      <c r="ED30">
        <f t="shared" si="12"/>
        <v>0.46738959797613827</v>
      </c>
      <c r="EE30" t="e">
        <f t="shared" si="12"/>
        <v>#DIV/0!</v>
      </c>
      <c r="EF30">
        <f t="shared" si="12"/>
        <v>0.35222727738278731</v>
      </c>
      <c r="EG30">
        <f t="shared" si="12"/>
        <v>0.48481483481073245</v>
      </c>
      <c r="EH30">
        <f t="shared" si="12"/>
        <v>0.4654920813142665</v>
      </c>
      <c r="EI30">
        <f t="shared" si="12"/>
        <v>0.45566312640165507</v>
      </c>
      <c r="EJ30">
        <f t="shared" si="12"/>
        <v>0.44446265994309292</v>
      </c>
      <c r="EK30" t="e">
        <f t="shared" si="12"/>
        <v>#DIV/0!</v>
      </c>
      <c r="EL30">
        <f t="shared" si="12"/>
        <v>13.934675639755183</v>
      </c>
      <c r="EM30">
        <f t="shared" si="12"/>
        <v>23.476156146341491</v>
      </c>
      <c r="EN30">
        <f t="shared" si="12"/>
        <v>22.12082770871196</v>
      </c>
      <c r="EO30">
        <f t="shared" si="12"/>
        <v>21.767479736388275</v>
      </c>
      <c r="EP30">
        <f t="shared" si="12"/>
        <v>24.323030771799925</v>
      </c>
      <c r="EQ30" t="e">
        <f t="shared" si="12"/>
        <v>#DIV/0!</v>
      </c>
      <c r="ER30">
        <f t="shared" si="12"/>
        <v>12.492696444193131</v>
      </c>
      <c r="ES30">
        <f t="shared" si="12"/>
        <v>20.560864874848509</v>
      </c>
      <c r="ET30">
        <f t="shared" si="12"/>
        <v>18.919867816655294</v>
      </c>
      <c r="EU30">
        <f t="shared" si="12"/>
        <v>18.774711374238638</v>
      </c>
      <c r="EV30">
        <f t="shared" si="12"/>
        <v>19.890296392655387</v>
      </c>
      <c r="EW30" t="e">
        <f t="shared" si="12"/>
        <v>#DIV/0!</v>
      </c>
      <c r="EX30">
        <f t="shared" si="12"/>
        <v>14.078324653177294</v>
      </c>
      <c r="EY30">
        <f t="shared" si="12"/>
        <v>20.639622855579351</v>
      </c>
      <c r="EZ30">
        <f t="shared" si="12"/>
        <v>19.512800827540509</v>
      </c>
      <c r="FA30">
        <f t="shared" si="12"/>
        <v>18.616542325258681</v>
      </c>
      <c r="FB30">
        <f t="shared" si="12"/>
        <v>19.968521338457794</v>
      </c>
      <c r="FC30" t="e">
        <f t="shared" si="12"/>
        <v>#DIV/0!</v>
      </c>
      <c r="FD30">
        <f t="shared" si="12"/>
        <v>12.030729656891529</v>
      </c>
      <c r="FE30">
        <f t="shared" si="12"/>
        <v>20.046918248091536</v>
      </c>
      <c r="FF30">
        <f t="shared" si="12"/>
        <v>20.001449837934654</v>
      </c>
      <c r="FG30">
        <f t="shared" si="12"/>
        <v>19.038796655902377</v>
      </c>
      <c r="FH30">
        <f t="shared" si="12"/>
        <v>20.411038888139476</v>
      </c>
      <c r="FI30" t="e">
        <f t="shared" si="12"/>
        <v>#DIV/0!</v>
      </c>
      <c r="FJ30">
        <f t="shared" si="12"/>
        <v>0.44470040372600744</v>
      </c>
      <c r="FK30">
        <f t="shared" si="12"/>
        <v>0.45126869952873128</v>
      </c>
      <c r="FL30">
        <f t="shared" si="12"/>
        <v>0.42399909966141164</v>
      </c>
      <c r="FM30">
        <f t="shared" si="12"/>
        <v>0.38883054721104954</v>
      </c>
      <c r="FN30">
        <f t="shared" si="12"/>
        <v>0.39464067904304506</v>
      </c>
      <c r="FO30" t="e">
        <f t="shared" si="12"/>
        <v>#DIV/0!</v>
      </c>
      <c r="FP30">
        <f t="shared" si="12"/>
        <v>0.41579479570442568</v>
      </c>
      <c r="FQ30">
        <f t="shared" si="12"/>
        <v>0.44390542632195062</v>
      </c>
      <c r="FR30">
        <f t="shared" si="12"/>
        <v>0.43244516638169533</v>
      </c>
      <c r="FS30">
        <f t="shared" si="12"/>
        <v>0.39393554920980722</v>
      </c>
      <c r="FT30">
        <f t="shared" si="12"/>
        <v>0.4120197986512576</v>
      </c>
      <c r="FU30" t="e">
        <f t="shared" si="12"/>
        <v>#DIV/0!</v>
      </c>
      <c r="FV30">
        <f t="shared" si="12"/>
        <v>0.36862817510532425</v>
      </c>
      <c r="FW30">
        <f t="shared" si="12"/>
        <v>0.5323261061918092</v>
      </c>
      <c r="FX30">
        <f t="shared" si="12"/>
        <v>0.53484458628790588</v>
      </c>
      <c r="FY30">
        <f t="shared" si="12"/>
        <v>0.54547100425364625</v>
      </c>
      <c r="FZ30">
        <f t="shared" si="12"/>
        <v>0.4949635890087718</v>
      </c>
      <c r="GA30" t="e">
        <f t="shared" si="12"/>
        <v>#DIV/0!</v>
      </c>
      <c r="GB30">
        <f t="shared" si="12"/>
        <v>0.38649427933281211</v>
      </c>
      <c r="GC30">
        <f t="shared" si="12"/>
        <v>0.47473724338291118</v>
      </c>
      <c r="GD30">
        <f t="shared" si="12"/>
        <v>0.46605634602337431</v>
      </c>
      <c r="GE30">
        <f t="shared" si="12"/>
        <v>0.47495483618102596</v>
      </c>
      <c r="GF30">
        <f t="shared" si="12"/>
        <v>0.43151126271637535</v>
      </c>
    </row>
    <row r="31" spans="2:188" s="4" customFormat="1" x14ac:dyDescent="0.3"/>
    <row r="32" spans="2:188" x14ac:dyDescent="0.3">
      <c r="B32" t="s">
        <v>203</v>
      </c>
      <c r="C32">
        <f>COUNT(C2:C15)</f>
        <v>14</v>
      </c>
      <c r="D32">
        <f t="shared" ref="D32:BP32" si="13">COUNT(D2:D15)</f>
        <v>14</v>
      </c>
      <c r="E32">
        <f t="shared" si="13"/>
        <v>14</v>
      </c>
      <c r="F32">
        <f t="shared" si="13"/>
        <v>14</v>
      </c>
      <c r="G32">
        <f t="shared" si="13"/>
        <v>14</v>
      </c>
      <c r="H32">
        <f t="shared" si="13"/>
        <v>14</v>
      </c>
      <c r="I32">
        <f t="shared" si="13"/>
        <v>14</v>
      </c>
      <c r="J32">
        <f t="shared" si="13"/>
        <v>14</v>
      </c>
      <c r="K32">
        <f t="shared" si="13"/>
        <v>14</v>
      </c>
      <c r="L32">
        <f t="shared" si="13"/>
        <v>14</v>
      </c>
      <c r="M32">
        <f t="shared" ref="M32" si="14">COUNT(M2:M15)</f>
        <v>14</v>
      </c>
      <c r="N32">
        <f t="shared" si="13"/>
        <v>0</v>
      </c>
      <c r="O32">
        <f t="shared" si="13"/>
        <v>14</v>
      </c>
      <c r="P32">
        <f t="shared" si="13"/>
        <v>14</v>
      </c>
      <c r="Q32">
        <f t="shared" si="13"/>
        <v>14</v>
      </c>
      <c r="R32">
        <f t="shared" si="13"/>
        <v>14</v>
      </c>
      <c r="S32">
        <f t="shared" si="13"/>
        <v>0</v>
      </c>
      <c r="T32">
        <f t="shared" si="13"/>
        <v>14</v>
      </c>
      <c r="U32">
        <f t="shared" si="13"/>
        <v>14</v>
      </c>
      <c r="V32">
        <f t="shared" si="13"/>
        <v>14</v>
      </c>
      <c r="W32">
        <f t="shared" si="13"/>
        <v>14</v>
      </c>
      <c r="X32">
        <f t="shared" si="13"/>
        <v>0</v>
      </c>
      <c r="Y32">
        <f t="shared" si="13"/>
        <v>14</v>
      </c>
      <c r="Z32">
        <f t="shared" si="13"/>
        <v>14</v>
      </c>
      <c r="AA32">
        <f t="shared" si="13"/>
        <v>14</v>
      </c>
      <c r="AB32">
        <f t="shared" si="13"/>
        <v>14</v>
      </c>
      <c r="AC32">
        <f t="shared" si="13"/>
        <v>0</v>
      </c>
      <c r="AD32">
        <f t="shared" si="13"/>
        <v>14</v>
      </c>
      <c r="AE32">
        <f t="shared" si="13"/>
        <v>14</v>
      </c>
      <c r="AF32">
        <f t="shared" si="13"/>
        <v>14</v>
      </c>
      <c r="AG32">
        <f t="shared" si="13"/>
        <v>14</v>
      </c>
      <c r="AH32">
        <f t="shared" si="13"/>
        <v>0</v>
      </c>
      <c r="AI32">
        <f t="shared" si="13"/>
        <v>14</v>
      </c>
      <c r="AJ32">
        <f t="shared" si="13"/>
        <v>14</v>
      </c>
      <c r="AK32">
        <f t="shared" si="13"/>
        <v>14</v>
      </c>
      <c r="AL32">
        <f t="shared" si="13"/>
        <v>14</v>
      </c>
      <c r="AM32">
        <f t="shared" si="13"/>
        <v>0</v>
      </c>
      <c r="AN32">
        <f t="shared" si="13"/>
        <v>14</v>
      </c>
      <c r="AO32">
        <f t="shared" si="13"/>
        <v>14</v>
      </c>
      <c r="AP32">
        <f t="shared" si="13"/>
        <v>14</v>
      </c>
      <c r="AQ32">
        <f t="shared" si="13"/>
        <v>14</v>
      </c>
      <c r="AR32">
        <f t="shared" si="13"/>
        <v>0</v>
      </c>
      <c r="AS32">
        <f t="shared" si="13"/>
        <v>14</v>
      </c>
      <c r="AT32">
        <f t="shared" si="13"/>
        <v>14</v>
      </c>
      <c r="AU32">
        <f t="shared" si="13"/>
        <v>14</v>
      </c>
      <c r="AV32">
        <f t="shared" si="13"/>
        <v>14</v>
      </c>
      <c r="AW32">
        <f t="shared" si="13"/>
        <v>0</v>
      </c>
      <c r="AX32">
        <f t="shared" si="13"/>
        <v>14</v>
      </c>
      <c r="AY32">
        <f t="shared" si="13"/>
        <v>14</v>
      </c>
      <c r="AZ32">
        <f t="shared" si="13"/>
        <v>14</v>
      </c>
      <c r="BA32">
        <f t="shared" si="13"/>
        <v>14</v>
      </c>
      <c r="BB32">
        <f t="shared" si="13"/>
        <v>0</v>
      </c>
      <c r="BC32">
        <f t="shared" si="13"/>
        <v>14</v>
      </c>
      <c r="BD32">
        <f t="shared" si="13"/>
        <v>14</v>
      </c>
      <c r="BE32">
        <f t="shared" si="13"/>
        <v>14</v>
      </c>
      <c r="BF32">
        <f t="shared" si="13"/>
        <v>14</v>
      </c>
      <c r="BG32">
        <f t="shared" si="13"/>
        <v>0</v>
      </c>
      <c r="BH32">
        <f t="shared" si="13"/>
        <v>14</v>
      </c>
      <c r="BI32">
        <f t="shared" si="13"/>
        <v>14</v>
      </c>
      <c r="BJ32">
        <f t="shared" si="13"/>
        <v>14</v>
      </c>
      <c r="BK32">
        <f t="shared" si="13"/>
        <v>14</v>
      </c>
      <c r="BL32">
        <f t="shared" si="13"/>
        <v>0</v>
      </c>
      <c r="BM32">
        <f t="shared" si="13"/>
        <v>14</v>
      </c>
      <c r="BN32">
        <f t="shared" si="13"/>
        <v>14</v>
      </c>
      <c r="BO32">
        <f t="shared" si="13"/>
        <v>14</v>
      </c>
      <c r="BP32">
        <f t="shared" si="13"/>
        <v>14</v>
      </c>
      <c r="BQ32">
        <f t="shared" ref="BQ32:EB32" si="15">COUNT(BQ2:BQ15)</f>
        <v>14</v>
      </c>
      <c r="BR32">
        <f t="shared" si="15"/>
        <v>14</v>
      </c>
      <c r="BS32">
        <f t="shared" si="15"/>
        <v>0</v>
      </c>
      <c r="BT32">
        <f t="shared" si="15"/>
        <v>14</v>
      </c>
      <c r="BU32">
        <f t="shared" si="15"/>
        <v>14</v>
      </c>
      <c r="BV32">
        <f t="shared" si="15"/>
        <v>14</v>
      </c>
      <c r="BW32">
        <f t="shared" si="15"/>
        <v>14</v>
      </c>
      <c r="BX32">
        <f t="shared" si="15"/>
        <v>14</v>
      </c>
      <c r="BY32">
        <f t="shared" si="15"/>
        <v>14</v>
      </c>
      <c r="BZ32">
        <f t="shared" si="15"/>
        <v>0</v>
      </c>
      <c r="CA32">
        <f t="shared" si="15"/>
        <v>14</v>
      </c>
      <c r="CB32">
        <f t="shared" si="15"/>
        <v>14</v>
      </c>
      <c r="CC32">
        <f t="shared" si="15"/>
        <v>14</v>
      </c>
      <c r="CD32">
        <f t="shared" si="15"/>
        <v>14</v>
      </c>
      <c r="CE32">
        <f t="shared" si="15"/>
        <v>14</v>
      </c>
      <c r="CF32">
        <f t="shared" si="15"/>
        <v>14</v>
      </c>
      <c r="CG32">
        <f t="shared" si="15"/>
        <v>0</v>
      </c>
      <c r="CH32">
        <f t="shared" si="15"/>
        <v>14</v>
      </c>
      <c r="CI32">
        <f t="shared" si="15"/>
        <v>14</v>
      </c>
      <c r="CJ32">
        <f t="shared" si="15"/>
        <v>14</v>
      </c>
      <c r="CK32">
        <f t="shared" si="15"/>
        <v>14</v>
      </c>
      <c r="CL32">
        <f t="shared" si="15"/>
        <v>14</v>
      </c>
      <c r="CM32">
        <f t="shared" si="15"/>
        <v>14</v>
      </c>
      <c r="CN32">
        <f t="shared" si="15"/>
        <v>0</v>
      </c>
      <c r="CO32">
        <f t="shared" si="15"/>
        <v>0</v>
      </c>
      <c r="CP32">
        <f t="shared" si="15"/>
        <v>14</v>
      </c>
      <c r="CQ32">
        <f t="shared" si="15"/>
        <v>14</v>
      </c>
      <c r="CR32">
        <f t="shared" si="15"/>
        <v>14</v>
      </c>
      <c r="CS32">
        <f t="shared" si="15"/>
        <v>14</v>
      </c>
      <c r="CT32">
        <f t="shared" si="15"/>
        <v>14</v>
      </c>
      <c r="CU32">
        <f t="shared" si="15"/>
        <v>0</v>
      </c>
      <c r="CV32">
        <f t="shared" si="15"/>
        <v>14</v>
      </c>
      <c r="CW32">
        <f t="shared" si="15"/>
        <v>14</v>
      </c>
      <c r="CX32">
        <f t="shared" si="15"/>
        <v>14</v>
      </c>
      <c r="CY32">
        <f t="shared" si="15"/>
        <v>14</v>
      </c>
      <c r="CZ32">
        <f t="shared" si="15"/>
        <v>14</v>
      </c>
      <c r="DA32">
        <f t="shared" si="15"/>
        <v>0</v>
      </c>
      <c r="DB32">
        <f t="shared" si="15"/>
        <v>14</v>
      </c>
      <c r="DC32">
        <f t="shared" si="15"/>
        <v>14</v>
      </c>
      <c r="DD32">
        <f t="shared" si="15"/>
        <v>14</v>
      </c>
      <c r="DE32">
        <f t="shared" si="15"/>
        <v>14</v>
      </c>
      <c r="DF32">
        <f t="shared" si="15"/>
        <v>14</v>
      </c>
      <c r="DG32">
        <f t="shared" si="15"/>
        <v>0</v>
      </c>
      <c r="DH32">
        <f t="shared" si="15"/>
        <v>14</v>
      </c>
      <c r="DI32">
        <f t="shared" si="15"/>
        <v>14</v>
      </c>
      <c r="DJ32">
        <f t="shared" si="15"/>
        <v>14</v>
      </c>
      <c r="DK32">
        <f t="shared" si="15"/>
        <v>14</v>
      </c>
      <c r="DL32">
        <f t="shared" si="15"/>
        <v>14</v>
      </c>
      <c r="DM32">
        <f t="shared" si="15"/>
        <v>0</v>
      </c>
      <c r="DN32">
        <f t="shared" si="15"/>
        <v>14</v>
      </c>
      <c r="DO32">
        <f t="shared" si="15"/>
        <v>14</v>
      </c>
      <c r="DP32">
        <f t="shared" si="15"/>
        <v>14</v>
      </c>
      <c r="DQ32">
        <f t="shared" si="15"/>
        <v>14</v>
      </c>
      <c r="DR32">
        <f t="shared" si="15"/>
        <v>14</v>
      </c>
      <c r="DS32">
        <f t="shared" si="15"/>
        <v>0</v>
      </c>
      <c r="DT32">
        <f t="shared" si="15"/>
        <v>13</v>
      </c>
      <c r="DU32">
        <f t="shared" si="15"/>
        <v>14</v>
      </c>
      <c r="DV32">
        <f t="shared" si="15"/>
        <v>14</v>
      </c>
      <c r="DW32">
        <f t="shared" si="15"/>
        <v>14</v>
      </c>
      <c r="DX32">
        <f t="shared" si="15"/>
        <v>14</v>
      </c>
      <c r="DY32">
        <f t="shared" si="15"/>
        <v>0</v>
      </c>
      <c r="DZ32">
        <f t="shared" si="15"/>
        <v>14</v>
      </c>
      <c r="EA32">
        <f t="shared" si="15"/>
        <v>14</v>
      </c>
      <c r="EB32">
        <f t="shared" si="15"/>
        <v>14</v>
      </c>
      <c r="EC32">
        <f t="shared" ref="EC32:GF32" si="16">COUNT(EC2:EC15)</f>
        <v>14</v>
      </c>
      <c r="ED32">
        <f t="shared" si="16"/>
        <v>14</v>
      </c>
      <c r="EE32">
        <f t="shared" si="16"/>
        <v>0</v>
      </c>
      <c r="EF32">
        <f t="shared" si="16"/>
        <v>14</v>
      </c>
      <c r="EG32">
        <f t="shared" si="16"/>
        <v>14</v>
      </c>
      <c r="EH32">
        <f t="shared" si="16"/>
        <v>14</v>
      </c>
      <c r="EI32">
        <f t="shared" si="16"/>
        <v>14</v>
      </c>
      <c r="EJ32">
        <f t="shared" si="16"/>
        <v>14</v>
      </c>
      <c r="EK32">
        <f t="shared" si="16"/>
        <v>0</v>
      </c>
      <c r="EL32">
        <f t="shared" si="16"/>
        <v>14</v>
      </c>
      <c r="EM32">
        <f t="shared" si="16"/>
        <v>14</v>
      </c>
      <c r="EN32">
        <f t="shared" si="16"/>
        <v>14</v>
      </c>
      <c r="EO32">
        <f t="shared" si="16"/>
        <v>14</v>
      </c>
      <c r="EP32">
        <f t="shared" si="16"/>
        <v>14</v>
      </c>
      <c r="EQ32">
        <f t="shared" si="16"/>
        <v>0</v>
      </c>
      <c r="ER32">
        <f t="shared" si="16"/>
        <v>14</v>
      </c>
      <c r="ES32">
        <f t="shared" si="16"/>
        <v>14</v>
      </c>
      <c r="ET32">
        <f t="shared" si="16"/>
        <v>14</v>
      </c>
      <c r="EU32">
        <f t="shared" si="16"/>
        <v>14</v>
      </c>
      <c r="EV32">
        <f t="shared" si="16"/>
        <v>14</v>
      </c>
      <c r="EW32">
        <f t="shared" si="16"/>
        <v>0</v>
      </c>
      <c r="EX32">
        <f t="shared" si="16"/>
        <v>14</v>
      </c>
      <c r="EY32">
        <f t="shared" si="16"/>
        <v>14</v>
      </c>
      <c r="EZ32">
        <f t="shared" si="16"/>
        <v>14</v>
      </c>
      <c r="FA32">
        <f t="shared" si="16"/>
        <v>14</v>
      </c>
      <c r="FB32">
        <f t="shared" si="16"/>
        <v>14</v>
      </c>
      <c r="FC32">
        <f t="shared" si="16"/>
        <v>0</v>
      </c>
      <c r="FD32">
        <f t="shared" si="16"/>
        <v>14</v>
      </c>
      <c r="FE32">
        <f t="shared" si="16"/>
        <v>14</v>
      </c>
      <c r="FF32">
        <f t="shared" si="16"/>
        <v>14</v>
      </c>
      <c r="FG32">
        <f t="shared" si="16"/>
        <v>14</v>
      </c>
      <c r="FH32">
        <f t="shared" si="16"/>
        <v>14</v>
      </c>
      <c r="FI32">
        <f t="shared" si="16"/>
        <v>0</v>
      </c>
      <c r="FJ32">
        <f t="shared" si="16"/>
        <v>14</v>
      </c>
      <c r="FK32">
        <f t="shared" si="16"/>
        <v>14</v>
      </c>
      <c r="FL32">
        <f t="shared" si="16"/>
        <v>14</v>
      </c>
      <c r="FM32">
        <f t="shared" si="16"/>
        <v>14</v>
      </c>
      <c r="FN32">
        <f t="shared" si="16"/>
        <v>14</v>
      </c>
      <c r="FO32">
        <f t="shared" si="16"/>
        <v>0</v>
      </c>
      <c r="FP32">
        <f t="shared" si="16"/>
        <v>14</v>
      </c>
      <c r="FQ32">
        <f t="shared" si="16"/>
        <v>14</v>
      </c>
      <c r="FR32">
        <f t="shared" si="16"/>
        <v>14</v>
      </c>
      <c r="FS32">
        <f t="shared" si="16"/>
        <v>14</v>
      </c>
      <c r="FT32">
        <f t="shared" si="16"/>
        <v>14</v>
      </c>
      <c r="FU32">
        <f t="shared" si="16"/>
        <v>0</v>
      </c>
      <c r="FV32">
        <f t="shared" si="16"/>
        <v>14</v>
      </c>
      <c r="FW32">
        <f t="shared" si="16"/>
        <v>14</v>
      </c>
      <c r="FX32">
        <f t="shared" si="16"/>
        <v>14</v>
      </c>
      <c r="FY32">
        <f t="shared" si="16"/>
        <v>14</v>
      </c>
      <c r="FZ32">
        <f t="shared" si="16"/>
        <v>14</v>
      </c>
      <c r="GA32">
        <f t="shared" si="16"/>
        <v>0</v>
      </c>
      <c r="GB32">
        <f t="shared" si="16"/>
        <v>14</v>
      </c>
      <c r="GC32">
        <f t="shared" si="16"/>
        <v>14</v>
      </c>
      <c r="GD32">
        <f t="shared" si="16"/>
        <v>14</v>
      </c>
      <c r="GE32">
        <f t="shared" si="16"/>
        <v>14</v>
      </c>
      <c r="GF32">
        <f t="shared" si="16"/>
        <v>14</v>
      </c>
    </row>
    <row r="33" spans="2:188" x14ac:dyDescent="0.3">
      <c r="B33" t="s">
        <v>198</v>
      </c>
      <c r="C33">
        <f>AVERAGE(C2:C15)</f>
        <v>1</v>
      </c>
      <c r="D33">
        <f t="shared" ref="D33:BP33" si="17">AVERAGE(D2:D15)</f>
        <v>22.642857142857142</v>
      </c>
      <c r="E33">
        <f t="shared" si="17"/>
        <v>175.16928571428571</v>
      </c>
      <c r="F33">
        <f t="shared" si="17"/>
        <v>80.961038961038952</v>
      </c>
      <c r="G33">
        <f t="shared" si="17"/>
        <v>18.278571428571432</v>
      </c>
      <c r="H33">
        <f t="shared" si="17"/>
        <v>6.6428571428571432</v>
      </c>
      <c r="I33">
        <f t="shared" si="17"/>
        <v>12</v>
      </c>
      <c r="J33">
        <f t="shared" si="17"/>
        <v>280.85714285714283</v>
      </c>
      <c r="K33">
        <f t="shared" si="17"/>
        <v>225.14285714285714</v>
      </c>
      <c r="L33">
        <f t="shared" si="17"/>
        <v>252.14285714285714</v>
      </c>
      <c r="M33">
        <f t="shared" ref="M33" si="18">AVERAGE(M2:M15)</f>
        <v>114.6103896103896</v>
      </c>
      <c r="N33" t="e">
        <f t="shared" si="17"/>
        <v>#DIV/0!</v>
      </c>
      <c r="O33">
        <f t="shared" si="17"/>
        <v>70.847843976428592</v>
      </c>
      <c r="P33">
        <f t="shared" si="17"/>
        <v>73.618334430714285</v>
      </c>
      <c r="Q33">
        <f t="shared" si="17"/>
        <v>69.764976958571438</v>
      </c>
      <c r="R33">
        <f t="shared" si="17"/>
        <v>70.859447003571447</v>
      </c>
      <c r="S33" t="e">
        <f t="shared" si="17"/>
        <v>#DIV/0!</v>
      </c>
      <c r="T33">
        <f t="shared" si="17"/>
        <v>14.285714285714286</v>
      </c>
      <c r="U33">
        <f t="shared" si="17"/>
        <v>9.6428571428571423</v>
      </c>
      <c r="V33">
        <f t="shared" si="17"/>
        <v>8.6428571428571423</v>
      </c>
      <c r="W33">
        <f t="shared" si="17"/>
        <v>4.2142857142857144</v>
      </c>
      <c r="X33" t="e">
        <f t="shared" si="17"/>
        <v>#DIV/0!</v>
      </c>
      <c r="Y33">
        <f t="shared" si="17"/>
        <v>87.571428571428569</v>
      </c>
      <c r="Z33">
        <f t="shared" si="17"/>
        <v>88</v>
      </c>
      <c r="AA33">
        <f t="shared" si="17"/>
        <v>87.285714285714292</v>
      </c>
      <c r="AB33">
        <f t="shared" si="17"/>
        <v>87.428571428571431</v>
      </c>
      <c r="AC33" t="e">
        <f t="shared" si="17"/>
        <v>#DIV/0!</v>
      </c>
      <c r="AD33">
        <f t="shared" si="17"/>
        <v>-0.36871855064285713</v>
      </c>
      <c r="AE33">
        <f t="shared" si="17"/>
        <v>-0.48323194664285712</v>
      </c>
      <c r="AF33">
        <f t="shared" si="17"/>
        <v>-0.43278061221428576</v>
      </c>
      <c r="AG33">
        <f t="shared" si="17"/>
        <v>-0.75599489799999986</v>
      </c>
      <c r="AH33" t="e">
        <f t="shared" si="17"/>
        <v>#DIV/0!</v>
      </c>
      <c r="AI33">
        <f t="shared" si="17"/>
        <v>3.0649338112857145</v>
      </c>
      <c r="AJ33">
        <f t="shared" si="17"/>
        <v>3.1470077219285715</v>
      </c>
      <c r="AK33">
        <f t="shared" si="17"/>
        <v>3.0581632652857142</v>
      </c>
      <c r="AL33">
        <f t="shared" si="17"/>
        <v>3.1960424710714284</v>
      </c>
      <c r="AM33" t="e">
        <f t="shared" si="17"/>
        <v>#DIV/0!</v>
      </c>
      <c r="AN33">
        <f t="shared" si="17"/>
        <v>75.093966014285712</v>
      </c>
      <c r="AO33">
        <f t="shared" si="17"/>
        <v>81.804939516428561</v>
      </c>
      <c r="AP33">
        <f t="shared" si="17"/>
        <v>72.895305299285695</v>
      </c>
      <c r="AQ33">
        <f t="shared" si="17"/>
        <v>80.610599078571425</v>
      </c>
      <c r="AR33" t="e">
        <f t="shared" si="17"/>
        <v>#DIV/0!</v>
      </c>
      <c r="AS33">
        <f t="shared" si="17"/>
        <v>16.857142857142858</v>
      </c>
      <c r="AT33">
        <f t="shared" si="17"/>
        <v>10.428571428571429</v>
      </c>
      <c r="AU33">
        <f t="shared" si="17"/>
        <v>12.357142857142858</v>
      </c>
      <c r="AV33">
        <f t="shared" si="17"/>
        <v>11.071428571428571</v>
      </c>
      <c r="AW33" t="e">
        <f t="shared" si="17"/>
        <v>#DIV/0!</v>
      </c>
      <c r="AX33">
        <f t="shared" si="17"/>
        <v>81.714285714285708</v>
      </c>
      <c r="AY33">
        <f t="shared" si="17"/>
        <v>85.071428571428569</v>
      </c>
      <c r="AZ33">
        <f t="shared" si="17"/>
        <v>82.571428571428569</v>
      </c>
      <c r="BA33">
        <f t="shared" si="17"/>
        <v>85.178571428571431</v>
      </c>
      <c r="BB33" t="e">
        <f t="shared" si="17"/>
        <v>#DIV/0!</v>
      </c>
      <c r="BC33">
        <f t="shared" si="17"/>
        <v>-0.32321428564285715</v>
      </c>
      <c r="BD33">
        <f t="shared" si="17"/>
        <v>-0.67283163257142864</v>
      </c>
      <c r="BE33">
        <f t="shared" si="17"/>
        <v>-0.36096938778571436</v>
      </c>
      <c r="BF33">
        <f t="shared" si="17"/>
        <v>-0.67474489799999993</v>
      </c>
      <c r="BG33" t="e">
        <f t="shared" si="17"/>
        <v>#DIV/0!</v>
      </c>
      <c r="BH33">
        <f t="shared" si="17"/>
        <v>2.993877550928572</v>
      </c>
      <c r="BI33">
        <f t="shared" si="17"/>
        <v>4.1428571429285714</v>
      </c>
      <c r="BJ33">
        <f t="shared" si="17"/>
        <v>3.4938775509999997</v>
      </c>
      <c r="BK33">
        <f t="shared" si="17"/>
        <v>3.65</v>
      </c>
      <c r="BL33" t="e">
        <f t="shared" si="17"/>
        <v>#DIV/0!</v>
      </c>
      <c r="BM33">
        <f t="shared" si="17"/>
        <v>20.766068639285713</v>
      </c>
      <c r="BN33">
        <f t="shared" si="17"/>
        <v>25.327832491428573</v>
      </c>
      <c r="BO33">
        <f t="shared" si="17"/>
        <v>23.185933285714288</v>
      </c>
      <c r="BP33">
        <f t="shared" si="17"/>
        <v>21.795247175000004</v>
      </c>
      <c r="BQ33">
        <f t="shared" ref="BQ33:EB33" si="19">AVERAGE(BQ2:BQ15)</f>
        <v>25.369301825714285</v>
      </c>
      <c r="BR33">
        <f t="shared" si="19"/>
        <v>20.014605732142861</v>
      </c>
      <c r="BS33" t="e">
        <f t="shared" si="19"/>
        <v>#DIV/0!</v>
      </c>
      <c r="BT33">
        <f t="shared" si="19"/>
        <v>64.97619047571429</v>
      </c>
      <c r="BU33">
        <f t="shared" si="19"/>
        <v>91.214285714285708</v>
      </c>
      <c r="BV33">
        <f t="shared" si="19"/>
        <v>86.452380952857155</v>
      </c>
      <c r="BW33">
        <f t="shared" si="19"/>
        <v>66.261904763571451</v>
      </c>
      <c r="BX33">
        <f t="shared" si="19"/>
        <v>97.357142857142861</v>
      </c>
      <c r="BY33">
        <f t="shared" si="19"/>
        <v>93.166666668571438</v>
      </c>
      <c r="BZ33" t="e">
        <f t="shared" si="19"/>
        <v>#DIV/0!</v>
      </c>
      <c r="CA33">
        <f t="shared" si="19"/>
        <v>120.11904761904762</v>
      </c>
      <c r="CB33">
        <f t="shared" si="19"/>
        <v>126.07142857142857</v>
      </c>
      <c r="CC33">
        <f t="shared" si="19"/>
        <v>122.45238095238096</v>
      </c>
      <c r="CD33">
        <f t="shared" si="19"/>
        <v>122.30952380952382</v>
      </c>
      <c r="CE33">
        <f t="shared" si="19"/>
        <v>124.35714285714286</v>
      </c>
      <c r="CF33">
        <f t="shared" si="19"/>
        <v>119.14285714285715</v>
      </c>
      <c r="CG33" t="e">
        <f t="shared" si="19"/>
        <v>#DIV/0!</v>
      </c>
      <c r="CH33">
        <f t="shared" si="19"/>
        <v>67.904761904761912</v>
      </c>
      <c r="CI33">
        <f t="shared" si="19"/>
        <v>70.071428571428569</v>
      </c>
      <c r="CJ33">
        <f t="shared" si="19"/>
        <v>69.023809523809533</v>
      </c>
      <c r="CK33">
        <f t="shared" si="19"/>
        <v>68.571428571428569</v>
      </c>
      <c r="CL33">
        <f t="shared" si="19"/>
        <v>68.142857142857139</v>
      </c>
      <c r="CM33">
        <f t="shared" si="19"/>
        <v>65.523809523809518</v>
      </c>
      <c r="CN33" t="e">
        <f t="shared" si="19"/>
        <v>#DIV/0!</v>
      </c>
      <c r="CO33" t="e">
        <f t="shared" si="19"/>
        <v>#DIV/0!</v>
      </c>
      <c r="CP33">
        <f t="shared" si="19"/>
        <v>59.916666666666679</v>
      </c>
      <c r="CQ33">
        <f t="shared" si="19"/>
        <v>23.923809523809524</v>
      </c>
      <c r="CR33">
        <f t="shared" si="19"/>
        <v>23.791666666666664</v>
      </c>
      <c r="CS33">
        <f t="shared" si="19"/>
        <v>24.38095238095238</v>
      </c>
      <c r="CT33">
        <f t="shared" si="19"/>
        <v>22.713095238095239</v>
      </c>
      <c r="CU33" t="e">
        <f t="shared" si="19"/>
        <v>#DIV/0!</v>
      </c>
      <c r="CV33">
        <f t="shared" si="19"/>
        <v>66.440092165898619</v>
      </c>
      <c r="CW33">
        <f t="shared" si="19"/>
        <v>24.561052667453627</v>
      </c>
      <c r="CX33">
        <f t="shared" si="19"/>
        <v>29.258637380393932</v>
      </c>
      <c r="CY33">
        <f t="shared" si="19"/>
        <v>30.819606137228025</v>
      </c>
      <c r="CZ33">
        <f t="shared" si="19"/>
        <v>29.707466913439568</v>
      </c>
      <c r="DA33" t="e">
        <f t="shared" si="19"/>
        <v>#DIV/0!</v>
      </c>
      <c r="DB33">
        <f t="shared" si="19"/>
        <v>57.692857142857143</v>
      </c>
      <c r="DC33">
        <f t="shared" si="19"/>
        <v>42.371428571428574</v>
      </c>
      <c r="DD33">
        <f t="shared" si="19"/>
        <v>36.600000000000009</v>
      </c>
      <c r="DE33">
        <f t="shared" si="19"/>
        <v>38.666666666666671</v>
      </c>
      <c r="DF33">
        <f t="shared" si="19"/>
        <v>37</v>
      </c>
      <c r="DG33" t="e">
        <f t="shared" si="19"/>
        <v>#DIV/0!</v>
      </c>
      <c r="DH33">
        <f t="shared" si="19"/>
        <v>57.357142857142854</v>
      </c>
      <c r="DI33">
        <f t="shared" si="19"/>
        <v>44.61998573523902</v>
      </c>
      <c r="DJ33">
        <f t="shared" si="19"/>
        <v>39.57368721225864</v>
      </c>
      <c r="DK33">
        <f t="shared" si="19"/>
        <v>37.816703518826145</v>
      </c>
      <c r="DL33">
        <f t="shared" si="19"/>
        <v>37.732196763762978</v>
      </c>
      <c r="DM33" t="e">
        <f t="shared" si="19"/>
        <v>#DIV/0!</v>
      </c>
      <c r="DN33">
        <f t="shared" si="19"/>
        <v>12.798214285714284</v>
      </c>
      <c r="DO33">
        <f t="shared" si="19"/>
        <v>12.934476190476191</v>
      </c>
      <c r="DP33">
        <f t="shared" si="19"/>
        <v>12.988880952380956</v>
      </c>
      <c r="DQ33">
        <f t="shared" si="19"/>
        <v>12.938047619047619</v>
      </c>
      <c r="DR33">
        <f t="shared" si="19"/>
        <v>12.895833333333337</v>
      </c>
      <c r="DS33" t="e">
        <f t="shared" si="19"/>
        <v>#DIV/0!</v>
      </c>
      <c r="DT33">
        <f t="shared" si="19"/>
        <v>12.720769230769232</v>
      </c>
      <c r="DU33">
        <f t="shared" si="19"/>
        <v>12.902315005227722</v>
      </c>
      <c r="DV33">
        <f t="shared" si="19"/>
        <v>12.976445681302824</v>
      </c>
      <c r="DW33">
        <f t="shared" si="19"/>
        <v>12.924547549261044</v>
      </c>
      <c r="DX33">
        <f t="shared" si="19"/>
        <v>12.93571098228551</v>
      </c>
      <c r="DY33" t="e">
        <f t="shared" si="19"/>
        <v>#DIV/0!</v>
      </c>
      <c r="DZ33">
        <f t="shared" si="19"/>
        <v>12.268928571428575</v>
      </c>
      <c r="EA33">
        <f t="shared" si="19"/>
        <v>12.29257142857143</v>
      </c>
      <c r="EB33">
        <f t="shared" si="19"/>
        <v>12.397440476190479</v>
      </c>
      <c r="EC33">
        <f t="shared" ref="EC33:GF33" si="20">AVERAGE(EC2:EC15)</f>
        <v>12.394642857142857</v>
      </c>
      <c r="ED33">
        <f t="shared" si="20"/>
        <v>12.402988095238097</v>
      </c>
      <c r="EE33" t="e">
        <f t="shared" si="20"/>
        <v>#DIV/0!</v>
      </c>
      <c r="EF33">
        <f t="shared" si="20"/>
        <v>12.245529953917051</v>
      </c>
      <c r="EG33">
        <f t="shared" si="20"/>
        <v>12.309953341413109</v>
      </c>
      <c r="EH33">
        <f t="shared" si="20"/>
        <v>12.422419314615036</v>
      </c>
      <c r="EI33">
        <f t="shared" si="20"/>
        <v>12.432099840114907</v>
      </c>
      <c r="EJ33">
        <f t="shared" si="20"/>
        <v>12.444340395037354</v>
      </c>
      <c r="EK33" t="e">
        <f t="shared" si="20"/>
        <v>#DIV/0!</v>
      </c>
      <c r="EL33">
        <f t="shared" si="20"/>
        <v>68.952380952380935</v>
      </c>
      <c r="EM33">
        <f t="shared" si="20"/>
        <v>21.821428571428573</v>
      </c>
      <c r="EN33">
        <f t="shared" si="20"/>
        <v>19.714285714285715</v>
      </c>
      <c r="EO33">
        <f t="shared" si="20"/>
        <v>20.924999999999994</v>
      </c>
      <c r="EP33">
        <f t="shared" si="20"/>
        <v>23.849999999999998</v>
      </c>
      <c r="EQ33" t="e">
        <f t="shared" si="20"/>
        <v>#DIV/0!</v>
      </c>
      <c r="ER33">
        <f t="shared" si="20"/>
        <v>68.626728110599075</v>
      </c>
      <c r="ES33">
        <f t="shared" si="20"/>
        <v>33.135457232825651</v>
      </c>
      <c r="ET33">
        <f t="shared" si="20"/>
        <v>33.479712060262706</v>
      </c>
      <c r="EU33">
        <f t="shared" si="20"/>
        <v>33.896366495316073</v>
      </c>
      <c r="EV33">
        <f t="shared" si="20"/>
        <v>35.758384801288933</v>
      </c>
      <c r="EW33" t="e">
        <f t="shared" si="20"/>
        <v>#DIV/0!</v>
      </c>
      <c r="EX33">
        <f t="shared" si="20"/>
        <v>52.345238095238088</v>
      </c>
      <c r="EY33">
        <f t="shared" si="20"/>
        <v>27.240476190476191</v>
      </c>
      <c r="EZ33">
        <f t="shared" si="20"/>
        <v>24.904761904761905</v>
      </c>
      <c r="FA33">
        <f t="shared" si="20"/>
        <v>26.238095238095241</v>
      </c>
      <c r="FB33">
        <f t="shared" si="20"/>
        <v>26.477380952380951</v>
      </c>
      <c r="FC33" t="e">
        <f t="shared" si="20"/>
        <v>#DIV/0!</v>
      </c>
      <c r="FD33">
        <f t="shared" si="20"/>
        <v>55.375310173697265</v>
      </c>
      <c r="FE33">
        <f t="shared" si="20"/>
        <v>31.817613972039556</v>
      </c>
      <c r="FF33">
        <f t="shared" si="20"/>
        <v>27.346192019317851</v>
      </c>
      <c r="FG33">
        <f t="shared" si="20"/>
        <v>27.423357355762818</v>
      </c>
      <c r="FH33">
        <f t="shared" si="20"/>
        <v>27.353845222299444</v>
      </c>
      <c r="FI33" t="e">
        <f t="shared" si="20"/>
        <v>#DIV/0!</v>
      </c>
      <c r="FJ33">
        <f t="shared" si="20"/>
        <v>12.662857142857144</v>
      </c>
      <c r="FK33">
        <f t="shared" si="20"/>
        <v>12.807166666666665</v>
      </c>
      <c r="FL33">
        <f t="shared" si="20"/>
        <v>12.803928571428571</v>
      </c>
      <c r="FM33">
        <f t="shared" si="20"/>
        <v>12.79214285714286</v>
      </c>
      <c r="FN33">
        <f t="shared" si="20"/>
        <v>12.835928571428571</v>
      </c>
      <c r="FO33" t="e">
        <f t="shared" si="20"/>
        <v>#DIV/0!</v>
      </c>
      <c r="FP33">
        <f t="shared" si="20"/>
        <v>12.659793512938673</v>
      </c>
      <c r="FQ33">
        <f t="shared" si="20"/>
        <v>12.772340742391835</v>
      </c>
      <c r="FR33">
        <f t="shared" si="20"/>
        <v>12.812002946826507</v>
      </c>
      <c r="FS33">
        <f t="shared" si="20"/>
        <v>12.806969280019702</v>
      </c>
      <c r="FT33">
        <f t="shared" si="20"/>
        <v>12.845158433987633</v>
      </c>
      <c r="FU33" t="e">
        <f t="shared" si="20"/>
        <v>#DIV/0!</v>
      </c>
      <c r="FV33">
        <f t="shared" si="20"/>
        <v>12.265238095238095</v>
      </c>
      <c r="FW33">
        <f t="shared" si="20"/>
        <v>12.246785714285718</v>
      </c>
      <c r="FX33">
        <f t="shared" si="20"/>
        <v>12.276071428571427</v>
      </c>
      <c r="FY33">
        <f t="shared" si="20"/>
        <v>12.292464285714285</v>
      </c>
      <c r="FZ33">
        <f t="shared" si="20"/>
        <v>12.273238095238098</v>
      </c>
      <c r="GA33" t="e">
        <f t="shared" si="20"/>
        <v>#DIV/0!</v>
      </c>
      <c r="GB33">
        <f t="shared" si="20"/>
        <v>12.248018433179725</v>
      </c>
      <c r="GC33">
        <f t="shared" si="20"/>
        <v>12.24573053262527</v>
      </c>
      <c r="GD33">
        <f t="shared" si="20"/>
        <v>12.273364737122918</v>
      </c>
      <c r="GE33">
        <f t="shared" si="20"/>
        <v>12.289909659376573</v>
      </c>
      <c r="GF33">
        <f t="shared" si="20"/>
        <v>12.264274074035821</v>
      </c>
    </row>
    <row r="34" spans="2:188" x14ac:dyDescent="0.3">
      <c r="B34" t="s">
        <v>199</v>
      </c>
      <c r="C34">
        <f>_xlfn.STDEV.S(C2:C15)</f>
        <v>0</v>
      </c>
      <c r="D34">
        <f t="shared" ref="D34:BP34" si="21">_xlfn.STDEV.S(D2:D15)</f>
        <v>2.3731557327466106</v>
      </c>
      <c r="E34">
        <f t="shared" si="21"/>
        <v>8.8615439393488913</v>
      </c>
      <c r="F34">
        <f t="shared" si="21"/>
        <v>12.979210443344838</v>
      </c>
      <c r="G34">
        <f t="shared" si="21"/>
        <v>7.2426279305690695</v>
      </c>
      <c r="H34">
        <f t="shared" si="21"/>
        <v>2.6777471259119419</v>
      </c>
      <c r="I34">
        <f t="shared" si="21"/>
        <v>4.3323470277934533</v>
      </c>
      <c r="J34">
        <f t="shared" si="21"/>
        <v>11.707046811854179</v>
      </c>
      <c r="K34">
        <f t="shared" si="21"/>
        <v>9.8906104879413697</v>
      </c>
      <c r="L34">
        <f t="shared" si="21"/>
        <v>64.976749856991333</v>
      </c>
      <c r="M34">
        <f t="shared" ref="M34" si="22">_xlfn.STDEV.S(M2:M15)</f>
        <v>29.534886298632362</v>
      </c>
      <c r="N34" t="e">
        <f t="shared" si="21"/>
        <v>#DIV/0!</v>
      </c>
      <c r="O34">
        <f t="shared" si="21"/>
        <v>8.7554971651232716</v>
      </c>
      <c r="P34">
        <f t="shared" si="21"/>
        <v>9.0986778485748303</v>
      </c>
      <c r="Q34">
        <f t="shared" si="21"/>
        <v>10.56522683182803</v>
      </c>
      <c r="R34">
        <f t="shared" si="21"/>
        <v>11.963454632126449</v>
      </c>
      <c r="S34" t="e">
        <f t="shared" si="21"/>
        <v>#DIV/0!</v>
      </c>
      <c r="T34">
        <f t="shared" si="21"/>
        <v>13.91417965977138</v>
      </c>
      <c r="U34">
        <f t="shared" si="21"/>
        <v>13.820871300916</v>
      </c>
      <c r="V34">
        <f t="shared" si="21"/>
        <v>9.5241162954255874</v>
      </c>
      <c r="W34">
        <f t="shared" si="21"/>
        <v>7.3293778876368636</v>
      </c>
      <c r="X34" t="e">
        <f t="shared" si="21"/>
        <v>#DIV/0!</v>
      </c>
      <c r="Y34">
        <f t="shared" si="21"/>
        <v>3.7357788954974245</v>
      </c>
      <c r="Z34">
        <f t="shared" si="21"/>
        <v>3.6162028533978949</v>
      </c>
      <c r="AA34">
        <f t="shared" si="21"/>
        <v>3.1726856235583862</v>
      </c>
      <c r="AB34">
        <f t="shared" si="21"/>
        <v>3.1796053387000893</v>
      </c>
      <c r="AC34" t="e">
        <f t="shared" si="21"/>
        <v>#DIV/0!</v>
      </c>
      <c r="AD34">
        <f t="shared" si="21"/>
        <v>0.11761555305588754</v>
      </c>
      <c r="AE34">
        <f t="shared" si="21"/>
        <v>0.16694698425632651</v>
      </c>
      <c r="AF34">
        <f t="shared" si="21"/>
        <v>0.15443408214628912</v>
      </c>
      <c r="AG34">
        <f t="shared" si="21"/>
        <v>0.41720245928316246</v>
      </c>
      <c r="AH34" t="e">
        <f t="shared" si="21"/>
        <v>#DIV/0!</v>
      </c>
      <c r="AI34">
        <f t="shared" si="21"/>
        <v>0.9716215718732194</v>
      </c>
      <c r="AJ34">
        <f t="shared" si="21"/>
        <v>0.8453461164897893</v>
      </c>
      <c r="AK34">
        <f t="shared" si="21"/>
        <v>1.0268218375237077</v>
      </c>
      <c r="AL34">
        <f t="shared" si="21"/>
        <v>0.99986544851725645</v>
      </c>
      <c r="AM34" t="e">
        <f t="shared" si="21"/>
        <v>#DIV/0!</v>
      </c>
      <c r="AN34">
        <f t="shared" si="21"/>
        <v>9.2467286894973704</v>
      </c>
      <c r="AO34">
        <f t="shared" si="21"/>
        <v>9.798082381494801</v>
      </c>
      <c r="AP34">
        <f t="shared" si="21"/>
        <v>9.772740732807371</v>
      </c>
      <c r="AQ34">
        <f t="shared" si="21"/>
        <v>8.2914035488761719</v>
      </c>
      <c r="AR34" t="e">
        <f t="shared" si="21"/>
        <v>#DIV/0!</v>
      </c>
      <c r="AS34">
        <f t="shared" si="21"/>
        <v>16.374732612530444</v>
      </c>
      <c r="AT34">
        <f t="shared" si="21"/>
        <v>12.401701407556859</v>
      </c>
      <c r="AU34">
        <f t="shared" si="21"/>
        <v>14.226774015956636</v>
      </c>
      <c r="AV34">
        <f t="shared" si="21"/>
        <v>21.43851417682415</v>
      </c>
      <c r="AW34" t="e">
        <f t="shared" si="21"/>
        <v>#DIV/0!</v>
      </c>
      <c r="AX34">
        <f t="shared" si="21"/>
        <v>6.7985130888879093</v>
      </c>
      <c r="AY34">
        <f t="shared" si="21"/>
        <v>5.7974037387342712</v>
      </c>
      <c r="AZ34">
        <f t="shared" si="21"/>
        <v>5.4732114846809967</v>
      </c>
      <c r="BA34">
        <f t="shared" si="21"/>
        <v>3.7499084237902651</v>
      </c>
      <c r="BB34" t="e">
        <f t="shared" si="21"/>
        <v>#DIV/0!</v>
      </c>
      <c r="BC34">
        <f t="shared" si="21"/>
        <v>7.2954174624440926E-2</v>
      </c>
      <c r="BD34">
        <f t="shared" si="21"/>
        <v>0.16350174053163347</v>
      </c>
      <c r="BE34">
        <f t="shared" si="21"/>
        <v>0.10394461280023953</v>
      </c>
      <c r="BF34">
        <f t="shared" si="21"/>
        <v>0.27819329903665307</v>
      </c>
      <c r="BG34" t="e">
        <f t="shared" si="21"/>
        <v>#DIV/0!</v>
      </c>
      <c r="BH34">
        <f t="shared" si="21"/>
        <v>0.92549302538992217</v>
      </c>
      <c r="BI34">
        <f t="shared" si="21"/>
        <v>0.7563441775725358</v>
      </c>
      <c r="BJ34">
        <f t="shared" si="21"/>
        <v>0.87391492331750475</v>
      </c>
      <c r="BK34">
        <f t="shared" si="21"/>
        <v>1.0218761026262819</v>
      </c>
      <c r="BL34" t="e">
        <f t="shared" si="21"/>
        <v>#DIV/0!</v>
      </c>
      <c r="BM34">
        <f t="shared" si="21"/>
        <v>5.3774586729067808</v>
      </c>
      <c r="BN34">
        <f t="shared" si="21"/>
        <v>6.7880253342106975</v>
      </c>
      <c r="BO34">
        <f t="shared" si="21"/>
        <v>7.2249674162577397</v>
      </c>
      <c r="BP34">
        <f t="shared" si="21"/>
        <v>6.2263726970443134</v>
      </c>
      <c r="BQ34">
        <f t="shared" ref="BQ34:EB34" si="23">_xlfn.STDEV.S(BQ2:BQ15)</f>
        <v>6.5936749301614697</v>
      </c>
      <c r="BR34">
        <f t="shared" si="23"/>
        <v>3.3621048038170582</v>
      </c>
      <c r="BS34" t="e">
        <f t="shared" si="23"/>
        <v>#DIV/0!</v>
      </c>
      <c r="BT34">
        <f t="shared" si="23"/>
        <v>11.132046819252544</v>
      </c>
      <c r="BU34">
        <f t="shared" si="23"/>
        <v>16.885034663997459</v>
      </c>
      <c r="BV34">
        <f t="shared" si="23"/>
        <v>15.390977010179125</v>
      </c>
      <c r="BW34">
        <f t="shared" si="23"/>
        <v>11.51675002402086</v>
      </c>
      <c r="BX34">
        <f t="shared" si="23"/>
        <v>13.188614803669138</v>
      </c>
      <c r="BY34">
        <f t="shared" si="23"/>
        <v>13.173886372163143</v>
      </c>
      <c r="BZ34" t="e">
        <f t="shared" si="23"/>
        <v>#DIV/0!</v>
      </c>
      <c r="CA34">
        <f t="shared" si="23"/>
        <v>7.9114837477918849</v>
      </c>
      <c r="CB34">
        <f t="shared" si="23"/>
        <v>12.548149025097047</v>
      </c>
      <c r="CC34">
        <f t="shared" si="23"/>
        <v>11.90532965679129</v>
      </c>
      <c r="CD34">
        <f t="shared" si="23"/>
        <v>8.5289494806206534</v>
      </c>
      <c r="CE34">
        <f t="shared" si="23"/>
        <v>9.3940008913802391</v>
      </c>
      <c r="CF34">
        <f t="shared" si="23"/>
        <v>9.933724209926341</v>
      </c>
      <c r="CG34" t="e">
        <f t="shared" si="23"/>
        <v>#DIV/0!</v>
      </c>
      <c r="CH34">
        <f t="shared" si="23"/>
        <v>6.8255785533918356</v>
      </c>
      <c r="CI34">
        <f t="shared" si="23"/>
        <v>7.8687726118869348</v>
      </c>
      <c r="CJ34">
        <f t="shared" si="23"/>
        <v>7.5203021917303463</v>
      </c>
      <c r="CK34">
        <f t="shared" si="23"/>
        <v>7.8123598888534671</v>
      </c>
      <c r="CL34">
        <f t="shared" si="23"/>
        <v>8.5292000062873718</v>
      </c>
      <c r="CM34">
        <f t="shared" si="23"/>
        <v>6.3133480704269633</v>
      </c>
      <c r="CN34" t="e">
        <f t="shared" si="23"/>
        <v>#DIV/0!</v>
      </c>
      <c r="CO34" t="e">
        <f t="shared" si="23"/>
        <v>#DIV/0!</v>
      </c>
      <c r="CP34">
        <f t="shared" si="23"/>
        <v>10.572854695410077</v>
      </c>
      <c r="CQ34">
        <f t="shared" si="23"/>
        <v>23.006095173679849</v>
      </c>
      <c r="CR34">
        <f t="shared" si="23"/>
        <v>20.769665534385869</v>
      </c>
      <c r="CS34">
        <f t="shared" si="23"/>
        <v>20.424493902174206</v>
      </c>
      <c r="CT34">
        <f t="shared" si="23"/>
        <v>18.393382053275392</v>
      </c>
      <c r="CU34" t="e">
        <f t="shared" si="23"/>
        <v>#DIV/0!</v>
      </c>
      <c r="CV34">
        <f t="shared" si="23"/>
        <v>9.2773000052964623</v>
      </c>
      <c r="CW34">
        <f t="shared" si="23"/>
        <v>20.545296311377552</v>
      </c>
      <c r="CX34">
        <f t="shared" si="23"/>
        <v>20.562151340067409</v>
      </c>
      <c r="CY34">
        <f t="shared" si="23"/>
        <v>19.373231233078776</v>
      </c>
      <c r="CZ34">
        <f t="shared" si="23"/>
        <v>17.228598063766533</v>
      </c>
      <c r="DA34" t="e">
        <f t="shared" si="23"/>
        <v>#DIV/0!</v>
      </c>
      <c r="DB34">
        <f t="shared" si="23"/>
        <v>11.355530137913616</v>
      </c>
      <c r="DC34">
        <f t="shared" si="23"/>
        <v>21.112797824784661</v>
      </c>
      <c r="DD34">
        <f t="shared" si="23"/>
        <v>21.368112675578981</v>
      </c>
      <c r="DE34">
        <f t="shared" si="23"/>
        <v>22.434234370596897</v>
      </c>
      <c r="DF34">
        <f t="shared" si="23"/>
        <v>21.785865409111747</v>
      </c>
      <c r="DG34" t="e">
        <f t="shared" si="23"/>
        <v>#DIV/0!</v>
      </c>
      <c r="DH34">
        <f t="shared" si="23"/>
        <v>16.735991353768274</v>
      </c>
      <c r="DI34">
        <f t="shared" si="23"/>
        <v>18.233323924243056</v>
      </c>
      <c r="DJ34">
        <f t="shared" si="23"/>
        <v>20.010469926967435</v>
      </c>
      <c r="DK34">
        <f t="shared" si="23"/>
        <v>18.845375093618337</v>
      </c>
      <c r="DL34">
        <f t="shared" si="23"/>
        <v>20.201221579699837</v>
      </c>
      <c r="DM34" t="e">
        <f t="shared" si="23"/>
        <v>#DIV/0!</v>
      </c>
      <c r="DN34">
        <f t="shared" si="23"/>
        <v>0.51146240150795874</v>
      </c>
      <c r="DO34">
        <f t="shared" si="23"/>
        <v>0.42239619094464148</v>
      </c>
      <c r="DP34">
        <f t="shared" si="23"/>
        <v>0.49616217033082916</v>
      </c>
      <c r="DQ34">
        <f t="shared" si="23"/>
        <v>0.3999533489279482</v>
      </c>
      <c r="DR34">
        <f t="shared" si="23"/>
        <v>0.3917529910324945</v>
      </c>
      <c r="DS34" t="e">
        <f t="shared" si="23"/>
        <v>#DIV/0!</v>
      </c>
      <c r="DT34">
        <f t="shared" si="23"/>
        <v>0.36081993520456362</v>
      </c>
      <c r="DU34">
        <f t="shared" si="23"/>
        <v>0.39431359893015855</v>
      </c>
      <c r="DV34">
        <f t="shared" si="23"/>
        <v>0.52111569493449128</v>
      </c>
      <c r="DW34">
        <f t="shared" si="23"/>
        <v>0.41294489871363099</v>
      </c>
      <c r="DX34">
        <f t="shared" si="23"/>
        <v>0.41735542482445309</v>
      </c>
      <c r="DY34" t="e">
        <f t="shared" si="23"/>
        <v>#DIV/0!</v>
      </c>
      <c r="DZ34">
        <f t="shared" si="23"/>
        <v>0.4303504868290976</v>
      </c>
      <c r="EA34">
        <f t="shared" si="23"/>
        <v>0.49226287933251911</v>
      </c>
      <c r="EB34">
        <f t="shared" si="23"/>
        <v>0.45995592322805895</v>
      </c>
      <c r="EC34">
        <f t="shared" ref="EC34:GF34" si="24">_xlfn.STDEV.S(EC2:EC15)</f>
        <v>0.46671482286855381</v>
      </c>
      <c r="ED34">
        <f t="shared" si="24"/>
        <v>0.45973887267007985</v>
      </c>
      <c r="EE34" t="e">
        <f t="shared" si="24"/>
        <v>#DIV/0!</v>
      </c>
      <c r="EF34">
        <f t="shared" si="24"/>
        <v>0.42840213539671967</v>
      </c>
      <c r="EG34">
        <f t="shared" si="24"/>
        <v>0.49611988251338418</v>
      </c>
      <c r="EH34">
        <f t="shared" si="24"/>
        <v>0.44063128745008751</v>
      </c>
      <c r="EI34">
        <f t="shared" si="24"/>
        <v>0.44887592899130707</v>
      </c>
      <c r="EJ34">
        <f t="shared" si="24"/>
        <v>0.44566328245035997</v>
      </c>
      <c r="EK34" t="e">
        <f t="shared" si="24"/>
        <v>#DIV/0!</v>
      </c>
      <c r="EL34">
        <f t="shared" si="24"/>
        <v>14.072071596719583</v>
      </c>
      <c r="EM34">
        <f t="shared" si="24"/>
        <v>19.468851331323382</v>
      </c>
      <c r="EN34">
        <f t="shared" si="24"/>
        <v>17.999457324610212</v>
      </c>
      <c r="EO34">
        <f t="shared" si="24"/>
        <v>19.787258213477628</v>
      </c>
      <c r="EP34">
        <f t="shared" si="24"/>
        <v>23.882950862076104</v>
      </c>
      <c r="EQ34" t="e">
        <f t="shared" si="24"/>
        <v>#DIV/0!</v>
      </c>
      <c r="ER34">
        <f t="shared" si="24"/>
        <v>11.377738260539832</v>
      </c>
      <c r="ES34">
        <f t="shared" si="24"/>
        <v>17.542037894078579</v>
      </c>
      <c r="ET34">
        <f t="shared" si="24"/>
        <v>15.614714216743117</v>
      </c>
      <c r="EU34">
        <f t="shared" si="24"/>
        <v>16.35252993199656</v>
      </c>
      <c r="EV34">
        <f t="shared" si="24"/>
        <v>18.867910593358136</v>
      </c>
      <c r="EW34" t="e">
        <f t="shared" si="24"/>
        <v>#DIV/0!</v>
      </c>
      <c r="EX34">
        <f t="shared" si="24"/>
        <v>13.149934887511344</v>
      </c>
      <c r="EY34">
        <f t="shared" si="24"/>
        <v>22.895586775029237</v>
      </c>
      <c r="EZ34">
        <f t="shared" si="24"/>
        <v>21.676498192064464</v>
      </c>
      <c r="FA34">
        <f t="shared" si="24"/>
        <v>21.360230868589934</v>
      </c>
      <c r="FB34">
        <f t="shared" si="24"/>
        <v>21.613284937170835</v>
      </c>
      <c r="FC34" t="e">
        <f t="shared" si="24"/>
        <v>#DIV/0!</v>
      </c>
      <c r="FD34">
        <f t="shared" si="24"/>
        <v>12.559101731549397</v>
      </c>
      <c r="FE34">
        <f t="shared" si="24"/>
        <v>21.932686469432571</v>
      </c>
      <c r="FF34">
        <f t="shared" si="24"/>
        <v>22.76284262435016</v>
      </c>
      <c r="FG34">
        <f t="shared" si="24"/>
        <v>21.387356095794303</v>
      </c>
      <c r="FH34">
        <f t="shared" si="24"/>
        <v>22.390277397598343</v>
      </c>
      <c r="FI34" t="e">
        <f t="shared" si="24"/>
        <v>#DIV/0!</v>
      </c>
      <c r="FJ34">
        <f t="shared" si="24"/>
        <v>0.50316580187431648</v>
      </c>
      <c r="FK34">
        <f t="shared" si="24"/>
        <v>0.49318075863091115</v>
      </c>
      <c r="FL34">
        <f t="shared" si="24"/>
        <v>0.46318370907410855</v>
      </c>
      <c r="FM34">
        <f t="shared" si="24"/>
        <v>0.41721012177832573</v>
      </c>
      <c r="FN34">
        <f t="shared" si="24"/>
        <v>0.426369812167462</v>
      </c>
      <c r="FO34" t="e">
        <f t="shared" si="24"/>
        <v>#DIV/0!</v>
      </c>
      <c r="FP34">
        <f t="shared" si="24"/>
        <v>0.45507936682319672</v>
      </c>
      <c r="FQ34">
        <f t="shared" si="24"/>
        <v>0.48378834505217994</v>
      </c>
      <c r="FR34">
        <f t="shared" si="24"/>
        <v>0.4746263297227617</v>
      </c>
      <c r="FS34">
        <f t="shared" si="24"/>
        <v>0.42337954152940427</v>
      </c>
      <c r="FT34">
        <f t="shared" si="24"/>
        <v>0.44447550830623417</v>
      </c>
      <c r="FU34" t="e">
        <f t="shared" si="24"/>
        <v>#DIV/0!</v>
      </c>
      <c r="FV34">
        <f t="shared" si="24"/>
        <v>0.39320394283290311</v>
      </c>
      <c r="FW34">
        <f t="shared" si="24"/>
        <v>0.605139831366863</v>
      </c>
      <c r="FX34">
        <f t="shared" si="24"/>
        <v>0.58862094631190121</v>
      </c>
      <c r="FY34">
        <f t="shared" si="24"/>
        <v>0.58819957140910994</v>
      </c>
      <c r="FZ34">
        <f t="shared" si="24"/>
        <v>0.52008090147413022</v>
      </c>
      <c r="GA34" t="e">
        <f t="shared" si="24"/>
        <v>#DIV/0!</v>
      </c>
      <c r="GB34">
        <f t="shared" si="24"/>
        <v>0.42758330779620657</v>
      </c>
      <c r="GC34">
        <f t="shared" si="24"/>
        <v>0.53306835947119446</v>
      </c>
      <c r="GD34">
        <f t="shared" si="24"/>
        <v>0.51216593529768606</v>
      </c>
      <c r="GE34">
        <f t="shared" si="24"/>
        <v>0.50785400066223596</v>
      </c>
      <c r="GF34">
        <f t="shared" si="24"/>
        <v>0.44705651743460822</v>
      </c>
    </row>
    <row r="35" spans="2:188" x14ac:dyDescent="0.3">
      <c r="B35" t="s">
        <v>204</v>
      </c>
      <c r="C35">
        <f>COUNT(C16:C26)</f>
        <v>11</v>
      </c>
      <c r="D35">
        <f t="shared" ref="D35:BP35" si="25">COUNT(D16:D26)</f>
        <v>11</v>
      </c>
      <c r="E35">
        <f t="shared" si="25"/>
        <v>11</v>
      </c>
      <c r="F35">
        <f t="shared" si="25"/>
        <v>11</v>
      </c>
      <c r="G35">
        <f t="shared" si="25"/>
        <v>11</v>
      </c>
      <c r="H35">
        <f t="shared" si="25"/>
        <v>11</v>
      </c>
      <c r="I35">
        <f t="shared" si="25"/>
        <v>11</v>
      </c>
      <c r="J35">
        <f t="shared" si="25"/>
        <v>11</v>
      </c>
      <c r="K35">
        <f t="shared" si="25"/>
        <v>11</v>
      </c>
      <c r="L35">
        <f t="shared" si="25"/>
        <v>11</v>
      </c>
      <c r="M35">
        <f t="shared" ref="M35" si="26">COUNT(M16:M26)</f>
        <v>11</v>
      </c>
      <c r="N35">
        <f t="shared" si="25"/>
        <v>0</v>
      </c>
      <c r="O35">
        <f t="shared" si="25"/>
        <v>11</v>
      </c>
      <c r="P35">
        <f t="shared" si="25"/>
        <v>11</v>
      </c>
      <c r="Q35">
        <f t="shared" si="25"/>
        <v>11</v>
      </c>
      <c r="R35">
        <f t="shared" si="25"/>
        <v>11</v>
      </c>
      <c r="S35">
        <f t="shared" si="25"/>
        <v>0</v>
      </c>
      <c r="T35">
        <f t="shared" si="25"/>
        <v>11</v>
      </c>
      <c r="U35">
        <f t="shared" si="25"/>
        <v>11</v>
      </c>
      <c r="V35">
        <f t="shared" si="25"/>
        <v>11</v>
      </c>
      <c r="W35">
        <f t="shared" si="25"/>
        <v>11</v>
      </c>
      <c r="X35">
        <f t="shared" si="25"/>
        <v>0</v>
      </c>
      <c r="Y35">
        <f t="shared" si="25"/>
        <v>11</v>
      </c>
      <c r="Z35">
        <f t="shared" si="25"/>
        <v>11</v>
      </c>
      <c r="AA35">
        <f t="shared" si="25"/>
        <v>11</v>
      </c>
      <c r="AB35">
        <f t="shared" si="25"/>
        <v>11</v>
      </c>
      <c r="AC35">
        <f t="shared" si="25"/>
        <v>0</v>
      </c>
      <c r="AD35">
        <f t="shared" si="25"/>
        <v>11</v>
      </c>
      <c r="AE35">
        <f t="shared" si="25"/>
        <v>11</v>
      </c>
      <c r="AF35">
        <f t="shared" si="25"/>
        <v>11</v>
      </c>
      <c r="AG35">
        <f t="shared" si="25"/>
        <v>11</v>
      </c>
      <c r="AH35">
        <f t="shared" si="25"/>
        <v>0</v>
      </c>
      <c r="AI35">
        <f t="shared" si="25"/>
        <v>11</v>
      </c>
      <c r="AJ35">
        <f t="shared" si="25"/>
        <v>11</v>
      </c>
      <c r="AK35">
        <f t="shared" si="25"/>
        <v>11</v>
      </c>
      <c r="AL35">
        <f t="shared" si="25"/>
        <v>11</v>
      </c>
      <c r="AM35">
        <f t="shared" si="25"/>
        <v>0</v>
      </c>
      <c r="AN35">
        <f t="shared" si="25"/>
        <v>11</v>
      </c>
      <c r="AO35">
        <f t="shared" si="25"/>
        <v>11</v>
      </c>
      <c r="AP35">
        <f t="shared" si="25"/>
        <v>11</v>
      </c>
      <c r="AQ35">
        <f t="shared" si="25"/>
        <v>11</v>
      </c>
      <c r="AR35">
        <f t="shared" si="25"/>
        <v>0</v>
      </c>
      <c r="AS35">
        <f t="shared" si="25"/>
        <v>11</v>
      </c>
      <c r="AT35">
        <f t="shared" si="25"/>
        <v>11</v>
      </c>
      <c r="AU35">
        <f t="shared" si="25"/>
        <v>11</v>
      </c>
      <c r="AV35">
        <f t="shared" si="25"/>
        <v>11</v>
      </c>
      <c r="AW35">
        <f t="shared" si="25"/>
        <v>0</v>
      </c>
      <c r="AX35">
        <f t="shared" si="25"/>
        <v>11</v>
      </c>
      <c r="AY35">
        <f t="shared" si="25"/>
        <v>11</v>
      </c>
      <c r="AZ35">
        <f t="shared" si="25"/>
        <v>11</v>
      </c>
      <c r="BA35">
        <f t="shared" si="25"/>
        <v>11</v>
      </c>
      <c r="BB35">
        <f t="shared" si="25"/>
        <v>0</v>
      </c>
      <c r="BC35">
        <f t="shared" si="25"/>
        <v>11</v>
      </c>
      <c r="BD35">
        <f t="shared" si="25"/>
        <v>11</v>
      </c>
      <c r="BE35">
        <f t="shared" si="25"/>
        <v>11</v>
      </c>
      <c r="BF35">
        <f t="shared" si="25"/>
        <v>11</v>
      </c>
      <c r="BG35">
        <f t="shared" si="25"/>
        <v>0</v>
      </c>
      <c r="BH35">
        <f t="shared" si="25"/>
        <v>11</v>
      </c>
      <c r="BI35">
        <f t="shared" si="25"/>
        <v>11</v>
      </c>
      <c r="BJ35">
        <f t="shared" si="25"/>
        <v>11</v>
      </c>
      <c r="BK35">
        <f t="shared" si="25"/>
        <v>11</v>
      </c>
      <c r="BL35">
        <f t="shared" si="25"/>
        <v>0</v>
      </c>
      <c r="BM35">
        <f t="shared" si="25"/>
        <v>11</v>
      </c>
      <c r="BN35">
        <f t="shared" si="25"/>
        <v>11</v>
      </c>
      <c r="BO35">
        <f t="shared" si="25"/>
        <v>11</v>
      </c>
      <c r="BP35">
        <f t="shared" si="25"/>
        <v>11</v>
      </c>
      <c r="BQ35">
        <f t="shared" ref="BQ35:EB35" si="27">COUNT(BQ16:BQ26)</f>
        <v>11</v>
      </c>
      <c r="BR35">
        <f t="shared" si="27"/>
        <v>11</v>
      </c>
      <c r="BS35">
        <f t="shared" si="27"/>
        <v>0</v>
      </c>
      <c r="BT35">
        <f t="shared" si="27"/>
        <v>11</v>
      </c>
      <c r="BU35">
        <f t="shared" si="27"/>
        <v>11</v>
      </c>
      <c r="BV35">
        <f t="shared" si="27"/>
        <v>11</v>
      </c>
      <c r="BW35">
        <f t="shared" si="27"/>
        <v>11</v>
      </c>
      <c r="BX35">
        <f t="shared" si="27"/>
        <v>11</v>
      </c>
      <c r="BY35">
        <f t="shared" si="27"/>
        <v>11</v>
      </c>
      <c r="BZ35">
        <f t="shared" si="27"/>
        <v>0</v>
      </c>
      <c r="CA35">
        <f t="shared" si="27"/>
        <v>11</v>
      </c>
      <c r="CB35">
        <f t="shared" si="27"/>
        <v>11</v>
      </c>
      <c r="CC35">
        <f t="shared" si="27"/>
        <v>11</v>
      </c>
      <c r="CD35">
        <f t="shared" si="27"/>
        <v>11</v>
      </c>
      <c r="CE35">
        <f t="shared" si="27"/>
        <v>11</v>
      </c>
      <c r="CF35">
        <f t="shared" si="27"/>
        <v>11</v>
      </c>
      <c r="CG35">
        <f t="shared" si="27"/>
        <v>0</v>
      </c>
      <c r="CH35">
        <f t="shared" si="27"/>
        <v>11</v>
      </c>
      <c r="CI35">
        <f t="shared" si="27"/>
        <v>11</v>
      </c>
      <c r="CJ35">
        <f t="shared" si="27"/>
        <v>11</v>
      </c>
      <c r="CK35">
        <f t="shared" si="27"/>
        <v>11</v>
      </c>
      <c r="CL35">
        <f t="shared" si="27"/>
        <v>11</v>
      </c>
      <c r="CM35">
        <f t="shared" si="27"/>
        <v>11</v>
      </c>
      <c r="CN35">
        <f t="shared" si="27"/>
        <v>0</v>
      </c>
      <c r="CO35">
        <f t="shared" si="27"/>
        <v>0</v>
      </c>
      <c r="CP35">
        <f t="shared" si="27"/>
        <v>11</v>
      </c>
      <c r="CQ35">
        <f t="shared" si="27"/>
        <v>10</v>
      </c>
      <c r="CR35">
        <f t="shared" si="27"/>
        <v>11</v>
      </c>
      <c r="CS35">
        <f t="shared" si="27"/>
        <v>11</v>
      </c>
      <c r="CT35">
        <f t="shared" si="27"/>
        <v>11</v>
      </c>
      <c r="CU35">
        <f t="shared" si="27"/>
        <v>0</v>
      </c>
      <c r="CV35">
        <f t="shared" si="27"/>
        <v>11</v>
      </c>
      <c r="CW35">
        <f t="shared" si="27"/>
        <v>10</v>
      </c>
      <c r="CX35">
        <f t="shared" si="27"/>
        <v>11</v>
      </c>
      <c r="CY35">
        <f t="shared" si="27"/>
        <v>11</v>
      </c>
      <c r="CZ35">
        <f t="shared" si="27"/>
        <v>11</v>
      </c>
      <c r="DA35">
        <f t="shared" si="27"/>
        <v>0</v>
      </c>
      <c r="DB35">
        <f t="shared" si="27"/>
        <v>11</v>
      </c>
      <c r="DC35">
        <f t="shared" si="27"/>
        <v>11</v>
      </c>
      <c r="DD35">
        <f t="shared" si="27"/>
        <v>11</v>
      </c>
      <c r="DE35">
        <f t="shared" si="27"/>
        <v>11</v>
      </c>
      <c r="DF35">
        <f t="shared" si="27"/>
        <v>11</v>
      </c>
      <c r="DG35">
        <f t="shared" si="27"/>
        <v>0</v>
      </c>
      <c r="DH35">
        <f t="shared" si="27"/>
        <v>11</v>
      </c>
      <c r="DI35">
        <f t="shared" si="27"/>
        <v>11</v>
      </c>
      <c r="DJ35">
        <f t="shared" si="27"/>
        <v>11</v>
      </c>
      <c r="DK35">
        <f t="shared" si="27"/>
        <v>11</v>
      </c>
      <c r="DL35">
        <f t="shared" si="27"/>
        <v>11</v>
      </c>
      <c r="DM35">
        <f t="shared" si="27"/>
        <v>0</v>
      </c>
      <c r="DN35">
        <f t="shared" si="27"/>
        <v>11</v>
      </c>
      <c r="DO35">
        <f t="shared" si="27"/>
        <v>11</v>
      </c>
      <c r="DP35">
        <f t="shared" si="27"/>
        <v>11</v>
      </c>
      <c r="DQ35">
        <f t="shared" si="27"/>
        <v>11</v>
      </c>
      <c r="DR35">
        <f t="shared" si="27"/>
        <v>11</v>
      </c>
      <c r="DS35">
        <f t="shared" si="27"/>
        <v>0</v>
      </c>
      <c r="DT35">
        <f t="shared" si="27"/>
        <v>11</v>
      </c>
      <c r="DU35">
        <f t="shared" si="27"/>
        <v>11</v>
      </c>
      <c r="DV35">
        <f t="shared" si="27"/>
        <v>11</v>
      </c>
      <c r="DW35">
        <f t="shared" si="27"/>
        <v>11</v>
      </c>
      <c r="DX35">
        <f t="shared" si="27"/>
        <v>11</v>
      </c>
      <c r="DY35">
        <f t="shared" si="27"/>
        <v>0</v>
      </c>
      <c r="DZ35">
        <f t="shared" si="27"/>
        <v>11</v>
      </c>
      <c r="EA35">
        <f t="shared" si="27"/>
        <v>10</v>
      </c>
      <c r="EB35">
        <f t="shared" si="27"/>
        <v>11</v>
      </c>
      <c r="EC35">
        <f t="shared" ref="EC35:GF35" si="28">COUNT(EC16:EC26)</f>
        <v>11</v>
      </c>
      <c r="ED35">
        <f t="shared" si="28"/>
        <v>11</v>
      </c>
      <c r="EE35">
        <f t="shared" si="28"/>
        <v>0</v>
      </c>
      <c r="EF35">
        <f t="shared" si="28"/>
        <v>11</v>
      </c>
      <c r="EG35">
        <f t="shared" si="28"/>
        <v>10</v>
      </c>
      <c r="EH35">
        <f t="shared" si="28"/>
        <v>11</v>
      </c>
      <c r="EI35">
        <f t="shared" si="28"/>
        <v>11</v>
      </c>
      <c r="EJ35">
        <f t="shared" si="28"/>
        <v>11</v>
      </c>
      <c r="EK35">
        <f t="shared" si="28"/>
        <v>0</v>
      </c>
      <c r="EL35">
        <f t="shared" si="28"/>
        <v>11</v>
      </c>
      <c r="EM35">
        <f t="shared" si="28"/>
        <v>11</v>
      </c>
      <c r="EN35">
        <f t="shared" si="28"/>
        <v>11</v>
      </c>
      <c r="EO35">
        <f t="shared" si="28"/>
        <v>11</v>
      </c>
      <c r="EP35">
        <f t="shared" si="28"/>
        <v>11</v>
      </c>
      <c r="EQ35">
        <f t="shared" si="28"/>
        <v>0</v>
      </c>
      <c r="ER35">
        <f t="shared" si="28"/>
        <v>11</v>
      </c>
      <c r="ES35">
        <f t="shared" si="28"/>
        <v>11</v>
      </c>
      <c r="ET35">
        <f t="shared" si="28"/>
        <v>11</v>
      </c>
      <c r="EU35">
        <f t="shared" si="28"/>
        <v>11</v>
      </c>
      <c r="EV35">
        <f t="shared" si="28"/>
        <v>11</v>
      </c>
      <c r="EW35">
        <f t="shared" si="28"/>
        <v>0</v>
      </c>
      <c r="EX35">
        <f t="shared" si="28"/>
        <v>10</v>
      </c>
      <c r="EY35">
        <f t="shared" si="28"/>
        <v>9</v>
      </c>
      <c r="EZ35">
        <f t="shared" si="28"/>
        <v>10</v>
      </c>
      <c r="FA35">
        <f t="shared" si="28"/>
        <v>11</v>
      </c>
      <c r="FB35">
        <f t="shared" si="28"/>
        <v>11</v>
      </c>
      <c r="FC35">
        <f t="shared" si="28"/>
        <v>0</v>
      </c>
      <c r="FD35">
        <f t="shared" si="28"/>
        <v>10</v>
      </c>
      <c r="FE35">
        <f t="shared" si="28"/>
        <v>9</v>
      </c>
      <c r="FF35">
        <f t="shared" si="28"/>
        <v>10</v>
      </c>
      <c r="FG35">
        <f t="shared" si="28"/>
        <v>11</v>
      </c>
      <c r="FH35">
        <f t="shared" si="28"/>
        <v>11</v>
      </c>
      <c r="FI35">
        <f t="shared" si="28"/>
        <v>0</v>
      </c>
      <c r="FJ35">
        <f t="shared" si="28"/>
        <v>10</v>
      </c>
      <c r="FK35">
        <f t="shared" si="28"/>
        <v>9</v>
      </c>
      <c r="FL35">
        <f t="shared" si="28"/>
        <v>10</v>
      </c>
      <c r="FM35">
        <f t="shared" si="28"/>
        <v>11</v>
      </c>
      <c r="FN35">
        <f t="shared" si="28"/>
        <v>11</v>
      </c>
      <c r="FO35">
        <f t="shared" si="28"/>
        <v>0</v>
      </c>
      <c r="FP35">
        <f t="shared" si="28"/>
        <v>10</v>
      </c>
      <c r="FQ35">
        <f t="shared" si="28"/>
        <v>9</v>
      </c>
      <c r="FR35">
        <f t="shared" si="28"/>
        <v>10</v>
      </c>
      <c r="FS35">
        <f t="shared" si="28"/>
        <v>11</v>
      </c>
      <c r="FT35">
        <f t="shared" si="28"/>
        <v>11</v>
      </c>
      <c r="FU35">
        <f t="shared" si="28"/>
        <v>0</v>
      </c>
      <c r="FV35">
        <f t="shared" si="28"/>
        <v>11</v>
      </c>
      <c r="FW35">
        <f t="shared" si="28"/>
        <v>11</v>
      </c>
      <c r="FX35">
        <f t="shared" si="28"/>
        <v>11</v>
      </c>
      <c r="FY35">
        <f t="shared" si="28"/>
        <v>11</v>
      </c>
      <c r="FZ35">
        <f t="shared" si="28"/>
        <v>11</v>
      </c>
      <c r="GA35">
        <f t="shared" si="28"/>
        <v>0</v>
      </c>
      <c r="GB35">
        <f t="shared" si="28"/>
        <v>11</v>
      </c>
      <c r="GC35">
        <f t="shared" si="28"/>
        <v>11</v>
      </c>
      <c r="GD35">
        <f t="shared" si="28"/>
        <v>11</v>
      </c>
      <c r="GE35">
        <f t="shared" si="28"/>
        <v>11</v>
      </c>
      <c r="GF35">
        <f t="shared" si="28"/>
        <v>11</v>
      </c>
    </row>
    <row r="36" spans="2:188" x14ac:dyDescent="0.3">
      <c r="B36" t="s">
        <v>200</v>
      </c>
      <c r="C36">
        <f>AVERAGE(C16:C26)</f>
        <v>0</v>
      </c>
      <c r="D36">
        <f t="shared" ref="D36:BP36" si="29">AVERAGE(D16:D26)</f>
        <v>22.272727272727273</v>
      </c>
      <c r="E36">
        <f t="shared" si="29"/>
        <v>163.02181818181819</v>
      </c>
      <c r="F36">
        <f t="shared" si="29"/>
        <v>59.892561983140489</v>
      </c>
      <c r="G36">
        <f t="shared" si="29"/>
        <v>22.890909090909091</v>
      </c>
      <c r="H36">
        <f t="shared" si="29"/>
        <v>7.6363636363636367</v>
      </c>
      <c r="I36">
        <f t="shared" si="29"/>
        <v>19.09090909090909</v>
      </c>
      <c r="J36">
        <f t="shared" si="29"/>
        <v>255</v>
      </c>
      <c r="K36">
        <f t="shared" si="29"/>
        <v>197.36363636363637</v>
      </c>
      <c r="L36">
        <f t="shared" si="29"/>
        <v>170</v>
      </c>
      <c r="M36">
        <f t="shared" ref="M36" si="30">AVERAGE(M16:M26)</f>
        <v>77.272727272727266</v>
      </c>
      <c r="N36" t="e">
        <f t="shared" si="29"/>
        <v>#DIV/0!</v>
      </c>
      <c r="O36">
        <f t="shared" si="29"/>
        <v>67.041055718181823</v>
      </c>
      <c r="P36">
        <f t="shared" si="29"/>
        <v>73.422287390909105</v>
      </c>
      <c r="Q36">
        <f t="shared" si="29"/>
        <v>69.243401759090887</v>
      </c>
      <c r="R36">
        <f t="shared" si="29"/>
        <v>70.994134896363633</v>
      </c>
      <c r="S36" t="e">
        <f t="shared" si="29"/>
        <v>#DIV/0!</v>
      </c>
      <c r="T36">
        <f t="shared" si="29"/>
        <v>2.4545454545454546</v>
      </c>
      <c r="U36">
        <f t="shared" si="29"/>
        <v>0.90909090909090906</v>
      </c>
      <c r="V36">
        <f t="shared" si="29"/>
        <v>0.72727272727272729</v>
      </c>
      <c r="W36">
        <f t="shared" si="29"/>
        <v>0</v>
      </c>
      <c r="X36" t="e">
        <f t="shared" si="29"/>
        <v>#DIV/0!</v>
      </c>
      <c r="Y36">
        <f t="shared" si="29"/>
        <v>86.545454545454547</v>
      </c>
      <c r="Z36">
        <f t="shared" si="29"/>
        <v>87.454545454545453</v>
      </c>
      <c r="AA36">
        <f t="shared" si="29"/>
        <v>86.272727272727266</v>
      </c>
      <c r="AB36">
        <f t="shared" si="29"/>
        <v>86.454545454545453</v>
      </c>
      <c r="AC36" t="e">
        <f t="shared" si="29"/>
        <v>#DIV/0!</v>
      </c>
      <c r="AD36">
        <f t="shared" si="29"/>
        <v>-0.42435064936363637</v>
      </c>
      <c r="AE36">
        <f t="shared" si="29"/>
        <v>-0.44724025963636366</v>
      </c>
      <c r="AF36">
        <f t="shared" si="29"/>
        <v>-0.43603896118181817</v>
      </c>
      <c r="AG36">
        <f t="shared" si="29"/>
        <v>-0.47613636363636369</v>
      </c>
      <c r="AH36" t="e">
        <f t="shared" si="29"/>
        <v>#DIV/0!</v>
      </c>
      <c r="AI36">
        <f t="shared" si="29"/>
        <v>3.0493506493636371</v>
      </c>
      <c r="AJ36">
        <f t="shared" si="29"/>
        <v>3.785714285727273</v>
      </c>
      <c r="AK36">
        <f t="shared" si="29"/>
        <v>3.7974025972727272</v>
      </c>
      <c r="AL36">
        <f t="shared" si="29"/>
        <v>3.6909090909090909</v>
      </c>
      <c r="AM36" t="e">
        <f t="shared" si="29"/>
        <v>#DIV/0!</v>
      </c>
      <c r="AN36">
        <f t="shared" si="29"/>
        <v>76.384164223636375</v>
      </c>
      <c r="AO36">
        <f t="shared" si="29"/>
        <v>82.205278592727254</v>
      </c>
      <c r="AP36">
        <f t="shared" si="29"/>
        <v>77.049853371818187</v>
      </c>
      <c r="AQ36">
        <f t="shared" si="29"/>
        <v>86.997892230000005</v>
      </c>
      <c r="AR36" t="e">
        <f t="shared" si="29"/>
        <v>#DIV/0!</v>
      </c>
      <c r="AS36">
        <f t="shared" si="29"/>
        <v>26.636363636363637</v>
      </c>
      <c r="AT36">
        <f t="shared" si="29"/>
        <v>27.181818181818183</v>
      </c>
      <c r="AU36">
        <f t="shared" si="29"/>
        <v>29.181818181818183</v>
      </c>
      <c r="AV36">
        <f t="shared" si="29"/>
        <v>36.454545454545453</v>
      </c>
      <c r="AW36" t="e">
        <f t="shared" si="29"/>
        <v>#DIV/0!</v>
      </c>
      <c r="AX36">
        <f t="shared" si="29"/>
        <v>75.772727272727266</v>
      </c>
      <c r="AY36">
        <f t="shared" si="29"/>
        <v>81.318181818181813</v>
      </c>
      <c r="AZ36">
        <f t="shared" si="29"/>
        <v>76.13636363636364</v>
      </c>
      <c r="BA36">
        <f t="shared" si="29"/>
        <v>84.5</v>
      </c>
      <c r="BB36" t="e">
        <f t="shared" si="29"/>
        <v>#DIV/0!</v>
      </c>
      <c r="BC36">
        <f t="shared" si="29"/>
        <v>-0.29634177672727269</v>
      </c>
      <c r="BD36">
        <f t="shared" si="29"/>
        <v>-0.42856606754545451</v>
      </c>
      <c r="BE36">
        <f t="shared" si="29"/>
        <v>-0.27208403627272726</v>
      </c>
      <c r="BF36">
        <f t="shared" si="29"/>
        <v>-0.38620129863636365</v>
      </c>
      <c r="BG36" t="e">
        <f t="shared" si="29"/>
        <v>#DIV/0!</v>
      </c>
      <c r="BH36">
        <f t="shared" si="29"/>
        <v>2.1948051948181817</v>
      </c>
      <c r="BI36">
        <f t="shared" si="29"/>
        <v>3.2220779221818181</v>
      </c>
      <c r="BJ36">
        <f t="shared" si="29"/>
        <v>2.2279220780000002</v>
      </c>
      <c r="BK36">
        <f t="shared" si="29"/>
        <v>2.4220779221818178</v>
      </c>
      <c r="BL36" t="e">
        <f t="shared" si="29"/>
        <v>#DIV/0!</v>
      </c>
      <c r="BM36">
        <f t="shared" si="29"/>
        <v>17.81064570818182</v>
      </c>
      <c r="BN36">
        <f t="shared" si="29"/>
        <v>22.269823521818182</v>
      </c>
      <c r="BO36">
        <f t="shared" si="29"/>
        <v>19.589025833636367</v>
      </c>
      <c r="BP36">
        <f t="shared" si="29"/>
        <v>18.700135279999998</v>
      </c>
      <c r="BQ36">
        <f t="shared" ref="BQ36:EB36" si="31">AVERAGE(BQ16:BQ26)</f>
        <v>21.703112544545455</v>
      </c>
      <c r="BR36">
        <f t="shared" si="31"/>
        <v>19.383709514545455</v>
      </c>
      <c r="BS36" t="e">
        <f t="shared" si="31"/>
        <v>#DIV/0!</v>
      </c>
      <c r="BT36">
        <f t="shared" si="31"/>
        <v>75.090909090000011</v>
      </c>
      <c r="BU36">
        <f t="shared" si="31"/>
        <v>95.63636363636364</v>
      </c>
      <c r="BV36">
        <f t="shared" si="31"/>
        <v>90.424242421818178</v>
      </c>
      <c r="BW36">
        <f t="shared" si="31"/>
        <v>77.787878788181828</v>
      </c>
      <c r="BX36">
        <f t="shared" si="31"/>
        <v>93.727272727272734</v>
      </c>
      <c r="BY36">
        <f t="shared" si="31"/>
        <v>90.636363630000005</v>
      </c>
      <c r="BZ36" t="e">
        <f t="shared" si="31"/>
        <v>#DIV/0!</v>
      </c>
      <c r="CA36">
        <f t="shared" si="31"/>
        <v>106.12121212121214</v>
      </c>
      <c r="CB36">
        <f t="shared" si="31"/>
        <v>106.72727272727273</v>
      </c>
      <c r="CC36">
        <f t="shared" si="31"/>
        <v>106.09090909090909</v>
      </c>
      <c r="CD36">
        <f t="shared" si="31"/>
        <v>108.72727272727273</v>
      </c>
      <c r="CE36">
        <f t="shared" si="31"/>
        <v>109.27272727272727</v>
      </c>
      <c r="CF36">
        <f t="shared" si="31"/>
        <v>108.60606060606059</v>
      </c>
      <c r="CG36" t="e">
        <f t="shared" si="31"/>
        <v>#DIV/0!</v>
      </c>
      <c r="CH36">
        <f t="shared" si="31"/>
        <v>67.030303030303031</v>
      </c>
      <c r="CI36">
        <f t="shared" si="31"/>
        <v>66.818181818181813</v>
      </c>
      <c r="CJ36">
        <f t="shared" si="31"/>
        <v>66.272727272727266</v>
      </c>
      <c r="CK36">
        <f t="shared" si="31"/>
        <v>67.818181818181813</v>
      </c>
      <c r="CL36">
        <f t="shared" si="31"/>
        <v>68.181818181818187</v>
      </c>
      <c r="CM36">
        <f t="shared" si="31"/>
        <v>67.575757575757578</v>
      </c>
      <c r="CN36" t="e">
        <f t="shared" si="31"/>
        <v>#DIV/0!</v>
      </c>
      <c r="CO36" t="e">
        <f t="shared" si="31"/>
        <v>#DIV/0!</v>
      </c>
      <c r="CP36">
        <f t="shared" si="31"/>
        <v>67.62121212121211</v>
      </c>
      <c r="CQ36">
        <f t="shared" si="31"/>
        <v>45.433333333333337</v>
      </c>
      <c r="CR36">
        <f t="shared" si="31"/>
        <v>41.621212121212118</v>
      </c>
      <c r="CS36">
        <f t="shared" si="31"/>
        <v>36.666666666666671</v>
      </c>
      <c r="CT36">
        <f t="shared" si="31"/>
        <v>37.628787878787875</v>
      </c>
      <c r="CU36" t="e">
        <f t="shared" si="31"/>
        <v>#DIV/0!</v>
      </c>
      <c r="CV36">
        <f t="shared" si="31"/>
        <v>70.79841425002715</v>
      </c>
      <c r="CW36">
        <f t="shared" si="31"/>
        <v>45.959689885320159</v>
      </c>
      <c r="CX36">
        <f t="shared" si="31"/>
        <v>44.826414480282253</v>
      </c>
      <c r="CY36">
        <f t="shared" si="31"/>
        <v>41.363208357647039</v>
      </c>
      <c r="CZ36">
        <f t="shared" si="31"/>
        <v>41.964348200175486</v>
      </c>
      <c r="DA36" t="e">
        <f t="shared" si="31"/>
        <v>#DIV/0!</v>
      </c>
      <c r="DB36">
        <f t="shared" si="31"/>
        <v>57.590909090909079</v>
      </c>
      <c r="DC36">
        <f t="shared" si="31"/>
        <v>50</v>
      </c>
      <c r="DD36">
        <f t="shared" si="31"/>
        <v>44.303030303030312</v>
      </c>
      <c r="DE36">
        <f t="shared" si="31"/>
        <v>44.409090909090914</v>
      </c>
      <c r="DF36">
        <f t="shared" si="31"/>
        <v>42.93181818181818</v>
      </c>
      <c r="DG36" t="e">
        <f t="shared" si="31"/>
        <v>#DIV/0!</v>
      </c>
      <c r="DH36">
        <f t="shared" si="31"/>
        <v>57.81818181818182</v>
      </c>
      <c r="DI36">
        <f t="shared" si="31"/>
        <v>46.264805194343985</v>
      </c>
      <c r="DJ36">
        <f t="shared" si="31"/>
        <v>39.863053761657618</v>
      </c>
      <c r="DK36">
        <f t="shared" si="31"/>
        <v>43.089910292262729</v>
      </c>
      <c r="DL36">
        <f t="shared" si="31"/>
        <v>40.479028416343873</v>
      </c>
      <c r="DM36" t="e">
        <f t="shared" si="31"/>
        <v>#DIV/0!</v>
      </c>
      <c r="DN36">
        <f t="shared" si="31"/>
        <v>12.452121212121215</v>
      </c>
      <c r="DO36">
        <f t="shared" si="31"/>
        <v>12.620757575757574</v>
      </c>
      <c r="DP36">
        <f t="shared" si="31"/>
        <v>12.628939393939392</v>
      </c>
      <c r="DQ36">
        <f t="shared" si="31"/>
        <v>12.641515151515154</v>
      </c>
      <c r="DR36">
        <f t="shared" si="31"/>
        <v>12.635454545454547</v>
      </c>
      <c r="DS36" t="e">
        <f t="shared" si="31"/>
        <v>#DIV/0!</v>
      </c>
      <c r="DT36">
        <f t="shared" si="31"/>
        <v>12.505454545454546</v>
      </c>
      <c r="DU36">
        <f t="shared" si="31"/>
        <v>12.611109752802196</v>
      </c>
      <c r="DV36">
        <f t="shared" si="31"/>
        <v>12.605700303139418</v>
      </c>
      <c r="DW36">
        <f t="shared" si="31"/>
        <v>12.626762544567907</v>
      </c>
      <c r="DX36">
        <f t="shared" si="31"/>
        <v>12.626026381933661</v>
      </c>
      <c r="DY36" t="e">
        <f t="shared" si="31"/>
        <v>#DIV/0!</v>
      </c>
      <c r="DZ36">
        <f t="shared" si="31"/>
        <v>12.093333333333334</v>
      </c>
      <c r="EA36">
        <f t="shared" si="31"/>
        <v>11.969833333333334</v>
      </c>
      <c r="EB36">
        <f t="shared" si="31"/>
        <v>12.111060606060608</v>
      </c>
      <c r="EC36">
        <f t="shared" ref="EC36:GF36" si="32">AVERAGE(EC16:EC26)</f>
        <v>12.162121212121212</v>
      </c>
      <c r="ED36">
        <f t="shared" si="32"/>
        <v>12.199545454545454</v>
      </c>
      <c r="EE36" t="e">
        <f t="shared" si="32"/>
        <v>#DIV/0!</v>
      </c>
      <c r="EF36">
        <f t="shared" si="32"/>
        <v>12.061961550993811</v>
      </c>
      <c r="EG36">
        <f t="shared" si="32"/>
        <v>11.9715363491836</v>
      </c>
      <c r="EH36">
        <f t="shared" si="32"/>
        <v>12.159487105065766</v>
      </c>
      <c r="EI36">
        <f t="shared" si="32"/>
        <v>12.208812965049276</v>
      </c>
      <c r="EJ36">
        <f t="shared" si="32"/>
        <v>12.245247291533902</v>
      </c>
      <c r="EK36" t="e">
        <f t="shared" si="32"/>
        <v>#DIV/0!</v>
      </c>
      <c r="EL36">
        <f t="shared" si="32"/>
        <v>72.909090909090921</v>
      </c>
      <c r="EM36">
        <f t="shared" si="32"/>
        <v>43.257575757575758</v>
      </c>
      <c r="EN36">
        <f t="shared" si="32"/>
        <v>41.87878787878789</v>
      </c>
      <c r="EO36">
        <f t="shared" si="32"/>
        <v>39.257575757575758</v>
      </c>
      <c r="EP36">
        <f t="shared" si="32"/>
        <v>38.924242424242422</v>
      </c>
      <c r="EQ36" t="e">
        <f t="shared" si="32"/>
        <v>#DIV/0!</v>
      </c>
      <c r="ER36">
        <f t="shared" si="32"/>
        <v>71.337243401759537</v>
      </c>
      <c r="ES36">
        <f t="shared" si="32"/>
        <v>49.510871138587156</v>
      </c>
      <c r="ET36">
        <f t="shared" si="32"/>
        <v>52.050228101244848</v>
      </c>
      <c r="EU36">
        <f t="shared" si="32"/>
        <v>50.088417837490731</v>
      </c>
      <c r="EV36">
        <f t="shared" si="32"/>
        <v>49.809442896845304</v>
      </c>
      <c r="EW36" t="e">
        <f t="shared" si="32"/>
        <v>#DIV/0!</v>
      </c>
      <c r="EX36">
        <f t="shared" si="32"/>
        <v>54.733333333333334</v>
      </c>
      <c r="EY36">
        <f t="shared" si="32"/>
        <v>27.314814814814813</v>
      </c>
      <c r="EZ36">
        <f t="shared" si="32"/>
        <v>23.833333333333332</v>
      </c>
      <c r="FA36">
        <f t="shared" si="32"/>
        <v>24.121212121212121</v>
      </c>
      <c r="FB36">
        <f t="shared" si="32"/>
        <v>27.09090909090909</v>
      </c>
      <c r="FC36" t="e">
        <f t="shared" si="32"/>
        <v>#DIV/0!</v>
      </c>
      <c r="FD36">
        <f t="shared" si="32"/>
        <v>56.509801488833737</v>
      </c>
      <c r="FE36">
        <f t="shared" si="32"/>
        <v>30.544141198307866</v>
      </c>
      <c r="FF36">
        <f t="shared" si="32"/>
        <v>24.210544389820704</v>
      </c>
      <c r="FG36">
        <f t="shared" si="32"/>
        <v>23.495787801286522</v>
      </c>
      <c r="FH36">
        <f t="shared" si="32"/>
        <v>28.365892693165424</v>
      </c>
      <c r="FI36" t="e">
        <f t="shared" si="32"/>
        <v>#DIV/0!</v>
      </c>
      <c r="FJ36">
        <f t="shared" si="32"/>
        <v>12.448833333333331</v>
      </c>
      <c r="FK36">
        <f t="shared" si="32"/>
        <v>12.665370370370368</v>
      </c>
      <c r="FL36">
        <f t="shared" si="32"/>
        <v>12.690333333333333</v>
      </c>
      <c r="FM36">
        <f t="shared" si="32"/>
        <v>12.699696969696971</v>
      </c>
      <c r="FN36">
        <f t="shared" si="32"/>
        <v>12.700606060606059</v>
      </c>
      <c r="FO36" t="e">
        <f t="shared" si="32"/>
        <v>#DIV/0!</v>
      </c>
      <c r="FP36">
        <f t="shared" si="32"/>
        <v>12.445944168734492</v>
      </c>
      <c r="FQ36">
        <f t="shared" si="32"/>
        <v>12.620793155918157</v>
      </c>
      <c r="FR36">
        <f t="shared" si="32"/>
        <v>12.660989717081167</v>
      </c>
      <c r="FS36">
        <f t="shared" si="32"/>
        <v>12.672819596217932</v>
      </c>
      <c r="FT36">
        <f t="shared" si="32"/>
        <v>12.65234943881134</v>
      </c>
      <c r="FU36" t="e">
        <f t="shared" si="32"/>
        <v>#DIV/0!</v>
      </c>
      <c r="FV36">
        <f t="shared" si="32"/>
        <v>11.870151515151514</v>
      </c>
      <c r="FW36">
        <f t="shared" si="32"/>
        <v>11.813030303030303</v>
      </c>
      <c r="FX36">
        <f t="shared" si="32"/>
        <v>11.791363636363638</v>
      </c>
      <c r="FY36">
        <f t="shared" si="32"/>
        <v>11.766363636363637</v>
      </c>
      <c r="FZ36">
        <f t="shared" si="32"/>
        <v>11.774545454545455</v>
      </c>
      <c r="GA36" t="e">
        <f t="shared" si="32"/>
        <v>#DIV/0!</v>
      </c>
      <c r="GB36">
        <f t="shared" si="32"/>
        <v>11.862873900293254</v>
      </c>
      <c r="GC36">
        <f t="shared" si="32"/>
        <v>11.838745352784157</v>
      </c>
      <c r="GD36">
        <f t="shared" si="32"/>
        <v>11.83823304904824</v>
      </c>
      <c r="GE36">
        <f t="shared" si="32"/>
        <v>11.814256457523721</v>
      </c>
      <c r="GF36">
        <f t="shared" si="32"/>
        <v>11.810451485340685</v>
      </c>
    </row>
    <row r="37" spans="2:188" x14ac:dyDescent="0.3">
      <c r="B37" t="s">
        <v>201</v>
      </c>
      <c r="C37">
        <f>_xlfn.STDEV.S(C16:C26)</f>
        <v>0</v>
      </c>
      <c r="D37">
        <f t="shared" ref="D37:BP37" si="33">_xlfn.STDEV.S(D16:D26)</f>
        <v>2.7961011816781238</v>
      </c>
      <c r="E37">
        <f t="shared" si="33"/>
        <v>7.5192736593128702</v>
      </c>
      <c r="F37">
        <f t="shared" si="33"/>
        <v>6.8468268794174163</v>
      </c>
      <c r="G37">
        <f t="shared" si="33"/>
        <v>4.8880373454904316</v>
      </c>
      <c r="H37">
        <f t="shared" si="33"/>
        <v>2.335496832484568</v>
      </c>
      <c r="I37">
        <f t="shared" si="33"/>
        <v>2.8090761988435093</v>
      </c>
      <c r="J37">
        <f t="shared" si="33"/>
        <v>50.015997440818872</v>
      </c>
      <c r="K37">
        <f t="shared" si="33"/>
        <v>47.554753132095499</v>
      </c>
      <c r="L37">
        <f t="shared" si="33"/>
        <v>35.566838487557476</v>
      </c>
      <c r="M37">
        <f t="shared" ref="M37" si="34">_xlfn.STDEV.S(M16:M26)</f>
        <v>16.166744767071595</v>
      </c>
      <c r="N37" t="e">
        <f t="shared" si="33"/>
        <v>#DIV/0!</v>
      </c>
      <c r="O37">
        <f t="shared" si="33"/>
        <v>9.5442677576395436</v>
      </c>
      <c r="P37">
        <f t="shared" si="33"/>
        <v>5.7489890448279652</v>
      </c>
      <c r="Q37">
        <f t="shared" si="33"/>
        <v>5.7770107339177885</v>
      </c>
      <c r="R37">
        <f t="shared" si="33"/>
        <v>7.3520483981272209</v>
      </c>
      <c r="S37" t="e">
        <f t="shared" si="33"/>
        <v>#DIV/0!</v>
      </c>
      <c r="T37">
        <f t="shared" si="33"/>
        <v>3.2973818815428815</v>
      </c>
      <c r="U37">
        <f t="shared" si="33"/>
        <v>1.5782614139961386</v>
      </c>
      <c r="V37">
        <f t="shared" si="33"/>
        <v>1.618079669911781</v>
      </c>
      <c r="W37">
        <f t="shared" si="33"/>
        <v>0</v>
      </c>
      <c r="X37" t="e">
        <f t="shared" si="33"/>
        <v>#DIV/0!</v>
      </c>
      <c r="Y37">
        <f t="shared" si="33"/>
        <v>3.6156226673599763</v>
      </c>
      <c r="Z37">
        <f t="shared" si="33"/>
        <v>2.5831622621754273</v>
      </c>
      <c r="AA37">
        <f t="shared" si="33"/>
        <v>3.2891004572955538</v>
      </c>
      <c r="AB37">
        <f t="shared" si="33"/>
        <v>2.8412545244534622</v>
      </c>
      <c r="AC37" t="e">
        <f t="shared" si="33"/>
        <v>#DIV/0!</v>
      </c>
      <c r="AD37">
        <f t="shared" si="33"/>
        <v>0.10193370426691618</v>
      </c>
      <c r="AE37">
        <f t="shared" si="33"/>
        <v>5.4628637552346114E-2</v>
      </c>
      <c r="AF37">
        <f t="shared" si="33"/>
        <v>0.14498816394210409</v>
      </c>
      <c r="AG37">
        <f t="shared" si="33"/>
        <v>9.3118700015062769E-2</v>
      </c>
      <c r="AH37" t="e">
        <f t="shared" si="33"/>
        <v>#DIV/0!</v>
      </c>
      <c r="AI37">
        <f t="shared" si="33"/>
        <v>1.2419103724270937</v>
      </c>
      <c r="AJ37">
        <f t="shared" si="33"/>
        <v>0.84802291051261447</v>
      </c>
      <c r="AK37">
        <f t="shared" si="33"/>
        <v>1.2111862658193373</v>
      </c>
      <c r="AL37">
        <f t="shared" si="33"/>
        <v>0.84593319396024691</v>
      </c>
      <c r="AM37" t="e">
        <f t="shared" si="33"/>
        <v>#DIV/0!</v>
      </c>
      <c r="AN37">
        <f t="shared" si="33"/>
        <v>11.268148312862886</v>
      </c>
      <c r="AO37">
        <f t="shared" si="33"/>
        <v>10.15219534149217</v>
      </c>
      <c r="AP37">
        <f t="shared" si="33"/>
        <v>12.739210517999735</v>
      </c>
      <c r="AQ37">
        <f t="shared" si="33"/>
        <v>5.5311302763716972</v>
      </c>
      <c r="AR37" t="e">
        <f t="shared" si="33"/>
        <v>#DIV/0!</v>
      </c>
      <c r="AS37">
        <f t="shared" si="33"/>
        <v>21.138934350022129</v>
      </c>
      <c r="AT37">
        <f t="shared" si="33"/>
        <v>17.702080001051751</v>
      </c>
      <c r="AU37">
        <f t="shared" si="33"/>
        <v>22.426850790149658</v>
      </c>
      <c r="AV37">
        <f t="shared" si="33"/>
        <v>22.72163566455389</v>
      </c>
      <c r="AW37" t="e">
        <f t="shared" si="33"/>
        <v>#DIV/0!</v>
      </c>
      <c r="AX37">
        <f t="shared" si="33"/>
        <v>9.4956928034863068</v>
      </c>
      <c r="AY37">
        <f t="shared" si="33"/>
        <v>10.090274345310773</v>
      </c>
      <c r="AZ37">
        <f t="shared" si="33"/>
        <v>11.567391471483344</v>
      </c>
      <c r="BA37">
        <f t="shared" si="33"/>
        <v>6.5153664517047698</v>
      </c>
      <c r="BB37" t="e">
        <f t="shared" si="33"/>
        <v>#DIV/0!</v>
      </c>
      <c r="BC37">
        <f t="shared" si="33"/>
        <v>0.14085573485379524</v>
      </c>
      <c r="BD37">
        <f t="shared" si="33"/>
        <v>0.16453609500441901</v>
      </c>
      <c r="BE37">
        <f t="shared" si="33"/>
        <v>9.5270734147175906E-2</v>
      </c>
      <c r="BF37">
        <f t="shared" si="33"/>
        <v>0.16813254556210661</v>
      </c>
      <c r="BG37" t="e">
        <f t="shared" si="33"/>
        <v>#DIV/0!</v>
      </c>
      <c r="BH37">
        <f t="shared" si="33"/>
        <v>0.94082622678515426</v>
      </c>
      <c r="BI37">
        <f t="shared" si="33"/>
        <v>1.5436818383861564</v>
      </c>
      <c r="BJ37">
        <f t="shared" si="33"/>
        <v>0.9520464239688593</v>
      </c>
      <c r="BK37">
        <f t="shared" si="33"/>
        <v>1.3400938687408195</v>
      </c>
      <c r="BL37" t="e">
        <f t="shared" si="33"/>
        <v>#DIV/0!</v>
      </c>
      <c r="BM37">
        <f t="shared" si="33"/>
        <v>2.3788496921164759</v>
      </c>
      <c r="BN37">
        <f t="shared" si="33"/>
        <v>3.3346220234270123</v>
      </c>
      <c r="BO37">
        <f t="shared" si="33"/>
        <v>2.2621947362287056</v>
      </c>
      <c r="BP37">
        <f t="shared" si="33"/>
        <v>2.939522488650308</v>
      </c>
      <c r="BQ37">
        <f t="shared" ref="BQ37:EB37" si="35">_xlfn.STDEV.S(BQ16:BQ26)</f>
        <v>3.7370672571388184</v>
      </c>
      <c r="BR37">
        <f t="shared" si="35"/>
        <v>2.346888419408252</v>
      </c>
      <c r="BS37" t="e">
        <f t="shared" si="35"/>
        <v>#DIV/0!</v>
      </c>
      <c r="BT37">
        <f t="shared" si="35"/>
        <v>11.794622984035316</v>
      </c>
      <c r="BU37">
        <f t="shared" si="35"/>
        <v>13.177805031739755</v>
      </c>
      <c r="BV37">
        <f t="shared" si="35"/>
        <v>12.630730518947942</v>
      </c>
      <c r="BW37">
        <f t="shared" si="35"/>
        <v>11.236125002003396</v>
      </c>
      <c r="BX37">
        <f t="shared" si="35"/>
        <v>12.207300349306653</v>
      </c>
      <c r="BY37">
        <f t="shared" si="35"/>
        <v>10.436532562563748</v>
      </c>
      <c r="BZ37" t="e">
        <f t="shared" si="35"/>
        <v>#DIV/0!</v>
      </c>
      <c r="CA37">
        <f t="shared" si="35"/>
        <v>11.796678183353677</v>
      </c>
      <c r="CB37">
        <f t="shared" si="35"/>
        <v>13.799209463522986</v>
      </c>
      <c r="CC37">
        <f t="shared" si="35"/>
        <v>14.15006156962729</v>
      </c>
      <c r="CD37">
        <f t="shared" si="35"/>
        <v>11.313529935257145</v>
      </c>
      <c r="CE37">
        <f t="shared" si="35"/>
        <v>10.130063268222061</v>
      </c>
      <c r="CF37">
        <f t="shared" si="35"/>
        <v>9.4337669886403059</v>
      </c>
      <c r="CG37" t="e">
        <f t="shared" si="35"/>
        <v>#DIV/0!</v>
      </c>
      <c r="CH37">
        <f t="shared" si="35"/>
        <v>6.2262072376091506</v>
      </c>
      <c r="CI37">
        <f t="shared" si="35"/>
        <v>8.6118311852727363</v>
      </c>
      <c r="CJ37">
        <f t="shared" si="35"/>
        <v>8.5111928682414142</v>
      </c>
      <c r="CK37">
        <f t="shared" si="35"/>
        <v>5.9373837043368898</v>
      </c>
      <c r="CL37">
        <f t="shared" si="35"/>
        <v>7.5738785548512748</v>
      </c>
      <c r="CM37">
        <f t="shared" si="35"/>
        <v>5.0751921892255227</v>
      </c>
      <c r="CN37" t="e">
        <f t="shared" si="35"/>
        <v>#DIV/0!</v>
      </c>
      <c r="CO37" t="e">
        <f t="shared" si="35"/>
        <v>#DIV/0!</v>
      </c>
      <c r="CP37">
        <f t="shared" si="35"/>
        <v>18.360145682835704</v>
      </c>
      <c r="CQ37">
        <f t="shared" si="35"/>
        <v>19.828617553275709</v>
      </c>
      <c r="CR37">
        <f t="shared" si="35"/>
        <v>17.366489267982466</v>
      </c>
      <c r="CS37">
        <f t="shared" si="35"/>
        <v>16.269262088026245</v>
      </c>
      <c r="CT37">
        <f t="shared" si="35"/>
        <v>14.74615597915661</v>
      </c>
      <c r="CU37" t="e">
        <f t="shared" si="35"/>
        <v>#DIV/0!</v>
      </c>
      <c r="CV37">
        <f t="shared" si="35"/>
        <v>17.387394945065779</v>
      </c>
      <c r="CW37">
        <f t="shared" si="35"/>
        <v>19.316095237927961</v>
      </c>
      <c r="CX37">
        <f t="shared" si="35"/>
        <v>18.146993756329739</v>
      </c>
      <c r="CY37">
        <f t="shared" si="35"/>
        <v>15.650639915688334</v>
      </c>
      <c r="CZ37">
        <f t="shared" si="35"/>
        <v>14.093665046708171</v>
      </c>
      <c r="DA37" t="e">
        <f t="shared" si="35"/>
        <v>#DIV/0!</v>
      </c>
      <c r="DB37">
        <f t="shared" si="35"/>
        <v>11.238169986544362</v>
      </c>
      <c r="DC37">
        <f t="shared" si="35"/>
        <v>13.000641009837416</v>
      </c>
      <c r="DD37">
        <f t="shared" si="35"/>
        <v>13.491317821682795</v>
      </c>
      <c r="DE37">
        <f t="shared" si="35"/>
        <v>16.282806821300728</v>
      </c>
      <c r="DF37">
        <f t="shared" si="35"/>
        <v>19.434534632031621</v>
      </c>
      <c r="DG37" t="e">
        <f t="shared" si="35"/>
        <v>#DIV/0!</v>
      </c>
      <c r="DH37">
        <f t="shared" si="35"/>
        <v>14.246530678155858</v>
      </c>
      <c r="DI37">
        <f t="shared" si="35"/>
        <v>16.052783692641146</v>
      </c>
      <c r="DJ37">
        <f t="shared" si="35"/>
        <v>13.810168833334485</v>
      </c>
      <c r="DK37">
        <f t="shared" si="35"/>
        <v>14.793933163135874</v>
      </c>
      <c r="DL37">
        <f t="shared" si="35"/>
        <v>17.145190453940618</v>
      </c>
      <c r="DM37" t="e">
        <f t="shared" si="35"/>
        <v>#DIV/0!</v>
      </c>
      <c r="DN37">
        <f t="shared" si="35"/>
        <v>0.40655879095777764</v>
      </c>
      <c r="DO37">
        <f t="shared" si="35"/>
        <v>0.42573881119007173</v>
      </c>
      <c r="DP37">
        <f t="shared" si="35"/>
        <v>0.47394694541763549</v>
      </c>
      <c r="DQ37">
        <f t="shared" si="35"/>
        <v>0.47879852788310723</v>
      </c>
      <c r="DR37">
        <f t="shared" si="35"/>
        <v>0.4263247920105378</v>
      </c>
      <c r="DS37" t="e">
        <f t="shared" si="35"/>
        <v>#DIV/0!</v>
      </c>
      <c r="DT37">
        <f t="shared" si="35"/>
        <v>0.38541830875981059</v>
      </c>
      <c r="DU37">
        <f t="shared" si="35"/>
        <v>0.42337284093693611</v>
      </c>
      <c r="DV37">
        <f t="shared" si="35"/>
        <v>0.46626730048747905</v>
      </c>
      <c r="DW37">
        <f t="shared" si="35"/>
        <v>0.4631628592105827</v>
      </c>
      <c r="DX37">
        <f t="shared" si="35"/>
        <v>0.41835105804559841</v>
      </c>
      <c r="DY37" t="e">
        <f t="shared" si="35"/>
        <v>#DIV/0!</v>
      </c>
      <c r="DZ37">
        <f t="shared" si="35"/>
        <v>0.23891072251645273</v>
      </c>
      <c r="EA37">
        <f t="shared" si="35"/>
        <v>0.47444994142014651</v>
      </c>
      <c r="EB37">
        <f t="shared" si="35"/>
        <v>0.51503466589221725</v>
      </c>
      <c r="EC37">
        <f t="shared" ref="EC37:GF37" si="36">_xlfn.STDEV.S(EC16:EC26)</f>
        <v>0.48431113215295069</v>
      </c>
      <c r="ED37">
        <f t="shared" si="36"/>
        <v>0.47331167257309337</v>
      </c>
      <c r="EE37" t="e">
        <f t="shared" si="36"/>
        <v>#DIV/0!</v>
      </c>
      <c r="EF37">
        <f t="shared" si="36"/>
        <v>0.1959827861672187</v>
      </c>
      <c r="EG37">
        <f t="shared" si="36"/>
        <v>0.41341691016269011</v>
      </c>
      <c r="EH37">
        <f t="shared" si="36"/>
        <v>0.47439440771895747</v>
      </c>
      <c r="EI37">
        <f t="shared" si="36"/>
        <v>0.45349852735129381</v>
      </c>
      <c r="EJ37">
        <f t="shared" si="36"/>
        <v>0.43760187104229031</v>
      </c>
      <c r="EK37" t="e">
        <f t="shared" si="36"/>
        <v>#DIV/0!</v>
      </c>
      <c r="EL37">
        <f t="shared" si="36"/>
        <v>14.104838341734473</v>
      </c>
      <c r="EM37">
        <f t="shared" si="36"/>
        <v>23.386055155959415</v>
      </c>
      <c r="EN37">
        <f t="shared" si="36"/>
        <v>21.227352756538075</v>
      </c>
      <c r="EO37">
        <f t="shared" si="36"/>
        <v>20.521988699977889</v>
      </c>
      <c r="EP37">
        <f t="shared" si="36"/>
        <v>23.202892975321916</v>
      </c>
      <c r="EQ37" t="e">
        <f t="shared" si="36"/>
        <v>#DIV/0!</v>
      </c>
      <c r="ER37">
        <f t="shared" si="36"/>
        <v>14.20378196794049</v>
      </c>
      <c r="ES37">
        <f t="shared" si="36"/>
        <v>21.198466873890428</v>
      </c>
      <c r="ET37">
        <f t="shared" si="36"/>
        <v>18.157808262951097</v>
      </c>
      <c r="EU37">
        <f t="shared" si="36"/>
        <v>18.353317059571729</v>
      </c>
      <c r="EV37">
        <f t="shared" si="36"/>
        <v>19.107109051431436</v>
      </c>
      <c r="EW37" t="e">
        <f t="shared" si="36"/>
        <v>#DIV/0!</v>
      </c>
      <c r="EX37">
        <f t="shared" si="36"/>
        <v>15.907176732686983</v>
      </c>
      <c r="EY37">
        <f t="shared" si="36"/>
        <v>17.878533925035409</v>
      </c>
      <c r="EZ37">
        <f t="shared" si="36"/>
        <v>17.134183578845548</v>
      </c>
      <c r="FA37">
        <f t="shared" si="36"/>
        <v>15.358510291816668</v>
      </c>
      <c r="FB37">
        <f t="shared" si="36"/>
        <v>18.694230190736462</v>
      </c>
      <c r="FC37" t="e">
        <f t="shared" si="36"/>
        <v>#DIV/0!</v>
      </c>
      <c r="FD37">
        <f t="shared" si="36"/>
        <v>11.883569919683991</v>
      </c>
      <c r="FE37">
        <f t="shared" si="36"/>
        <v>17.954444597801881</v>
      </c>
      <c r="FF37">
        <f t="shared" si="36"/>
        <v>16.357355942337648</v>
      </c>
      <c r="FG37">
        <f t="shared" si="36"/>
        <v>16.303216616603088</v>
      </c>
      <c r="FH37">
        <f t="shared" si="36"/>
        <v>18.641684740613258</v>
      </c>
      <c r="FI37" t="e">
        <f t="shared" si="36"/>
        <v>#DIV/0!</v>
      </c>
      <c r="FJ37">
        <f t="shared" si="36"/>
        <v>0.33165508075799582</v>
      </c>
      <c r="FK37">
        <f t="shared" si="36"/>
        <v>0.38859592139323423</v>
      </c>
      <c r="FL37">
        <f t="shared" si="36"/>
        <v>0.37572875690507368</v>
      </c>
      <c r="FM37">
        <f t="shared" si="36"/>
        <v>0.36236171169290216</v>
      </c>
      <c r="FN37">
        <f t="shared" si="36"/>
        <v>0.3552043799211263</v>
      </c>
      <c r="FO37" t="e">
        <f t="shared" si="36"/>
        <v>#DIV/0!</v>
      </c>
      <c r="FP37">
        <f t="shared" si="36"/>
        <v>0.3362094022192792</v>
      </c>
      <c r="FQ37">
        <f t="shared" si="36"/>
        <v>0.38188055626598527</v>
      </c>
      <c r="FR37">
        <f t="shared" si="36"/>
        <v>0.37113366509528511</v>
      </c>
      <c r="FS37">
        <f t="shared" si="36"/>
        <v>0.35823678313724383</v>
      </c>
      <c r="FT37">
        <f t="shared" si="36"/>
        <v>0.35734961020506945</v>
      </c>
      <c r="FU37" t="e">
        <f t="shared" si="36"/>
        <v>#DIV/0!</v>
      </c>
      <c r="FV37">
        <f t="shared" si="36"/>
        <v>0.17024239996979296</v>
      </c>
      <c r="FW37">
        <f t="shared" si="36"/>
        <v>0.29688645246384271</v>
      </c>
      <c r="FX37">
        <f t="shared" si="36"/>
        <v>0.30232416210071505</v>
      </c>
      <c r="FY37">
        <f t="shared" si="36"/>
        <v>0.306304875520578</v>
      </c>
      <c r="FZ37">
        <f t="shared" si="36"/>
        <v>0.28835461473398305</v>
      </c>
      <c r="GA37" t="e">
        <f t="shared" si="36"/>
        <v>#DIV/0!</v>
      </c>
      <c r="GB37">
        <f t="shared" si="36"/>
        <v>0.1716271795265738</v>
      </c>
      <c r="GC37">
        <f t="shared" si="36"/>
        <v>0.26354940529146209</v>
      </c>
      <c r="GD37">
        <f t="shared" si="36"/>
        <v>0.25230760707145433</v>
      </c>
      <c r="GE37">
        <f t="shared" si="36"/>
        <v>0.25833916282343211</v>
      </c>
      <c r="GF37">
        <f t="shared" si="36"/>
        <v>0.24535503795413249</v>
      </c>
    </row>
    <row r="38" spans="2:188" x14ac:dyDescent="0.3">
      <c r="B38" t="s">
        <v>651</v>
      </c>
      <c r="C38" t="e">
        <f>_xlfn.T.TEST(C2:C15,C16:C26,2,2)</f>
        <v>#DIV/0!</v>
      </c>
      <c r="D38">
        <f t="shared" ref="D38:BP38" si="37">_xlfn.T.TEST(D2:D15,D16:D26,2,2)</f>
        <v>0.72356657599834295</v>
      </c>
      <c r="E38">
        <f t="shared" si="37"/>
        <v>1.4015907960851907E-3</v>
      </c>
      <c r="F38">
        <f t="shared" si="37"/>
        <v>6.5458215497249896E-5</v>
      </c>
      <c r="G38">
        <f t="shared" si="37"/>
        <v>8.3514712205359817E-2</v>
      </c>
      <c r="H38">
        <f t="shared" si="37"/>
        <v>0.34074782396108727</v>
      </c>
      <c r="I38">
        <f t="shared" si="37"/>
        <v>9.9067173052251177E-5</v>
      </c>
      <c r="J38">
        <f t="shared" si="37"/>
        <v>7.2816697962671678E-2</v>
      </c>
      <c r="K38">
        <f t="shared" si="37"/>
        <v>4.3239261451116506E-2</v>
      </c>
      <c r="L38">
        <f t="shared" si="37"/>
        <v>1.0131411541724174E-3</v>
      </c>
      <c r="M38">
        <f t="shared" ref="M38" si="38">_xlfn.T.TEST(M2:M15,M16:M26,2,2)</f>
        <v>1.0131411541724174E-3</v>
      </c>
      <c r="N38" t="e">
        <f t="shared" si="37"/>
        <v>#DIV/0!</v>
      </c>
      <c r="O38">
        <f t="shared" si="37"/>
        <v>0.31029533925927955</v>
      </c>
      <c r="P38">
        <f t="shared" si="37"/>
        <v>0.95092746563426211</v>
      </c>
      <c r="Q38">
        <f t="shared" si="37"/>
        <v>0.88445182256560484</v>
      </c>
      <c r="R38">
        <f t="shared" si="37"/>
        <v>0.97418250621943425</v>
      </c>
      <c r="S38" t="e">
        <f t="shared" si="37"/>
        <v>#DIV/0!</v>
      </c>
      <c r="T38">
        <f t="shared" si="37"/>
        <v>1.1447712033070703E-2</v>
      </c>
      <c r="U38">
        <f t="shared" si="37"/>
        <v>4.9279259641663284E-2</v>
      </c>
      <c r="V38">
        <f t="shared" si="37"/>
        <v>1.2385606072876676E-2</v>
      </c>
      <c r="W38">
        <f t="shared" si="37"/>
        <v>7.0291002359237589E-2</v>
      </c>
      <c r="X38" t="e">
        <f t="shared" si="37"/>
        <v>#DIV/0!</v>
      </c>
      <c r="Y38">
        <f t="shared" si="37"/>
        <v>0.49635661568457856</v>
      </c>
      <c r="Z38">
        <f t="shared" si="37"/>
        <v>0.67696010048868072</v>
      </c>
      <c r="AA38">
        <f t="shared" si="37"/>
        <v>0.44341759809366799</v>
      </c>
      <c r="AB38">
        <f t="shared" si="37"/>
        <v>0.43418778923440671</v>
      </c>
      <c r="AC38" t="e">
        <f t="shared" si="37"/>
        <v>#DIV/0!</v>
      </c>
      <c r="AD38">
        <f t="shared" si="37"/>
        <v>0.22634000691409811</v>
      </c>
      <c r="AE38">
        <f t="shared" si="37"/>
        <v>0.50074746189460151</v>
      </c>
      <c r="AF38">
        <f t="shared" si="37"/>
        <v>0.9575827474182288</v>
      </c>
      <c r="AG38">
        <f t="shared" si="37"/>
        <v>4.0310613023430628E-2</v>
      </c>
      <c r="AH38" t="e">
        <f t="shared" si="37"/>
        <v>#DIV/0!</v>
      </c>
      <c r="AI38">
        <f t="shared" si="37"/>
        <v>0.97218826225949273</v>
      </c>
      <c r="AJ38">
        <f t="shared" si="37"/>
        <v>7.3882527915813859E-2</v>
      </c>
      <c r="AK38">
        <f t="shared" si="37"/>
        <v>0.11216193003413868</v>
      </c>
      <c r="AL38">
        <f t="shared" si="37"/>
        <v>0.2024208596526374</v>
      </c>
      <c r="AM38" t="e">
        <f t="shared" si="37"/>
        <v>#DIV/0!</v>
      </c>
      <c r="AN38">
        <f t="shared" si="37"/>
        <v>0.7558197418658088</v>
      </c>
      <c r="AO38">
        <f t="shared" si="37"/>
        <v>0.92134842958954344</v>
      </c>
      <c r="AP38">
        <f t="shared" si="37"/>
        <v>0.36509592170248961</v>
      </c>
      <c r="AQ38">
        <f t="shared" si="37"/>
        <v>3.8517945060733597E-2</v>
      </c>
      <c r="AR38" t="e">
        <f t="shared" si="37"/>
        <v>#DIV/0!</v>
      </c>
      <c r="AS38">
        <f t="shared" si="37"/>
        <v>0.20475045820817056</v>
      </c>
      <c r="AT38">
        <f t="shared" si="37"/>
        <v>1.0566676930950107E-2</v>
      </c>
      <c r="AU38">
        <f t="shared" si="37"/>
        <v>3.1656570436748799E-2</v>
      </c>
      <c r="AV38">
        <f t="shared" si="37"/>
        <v>8.7974444962636549E-3</v>
      </c>
      <c r="AW38" t="e">
        <f t="shared" si="37"/>
        <v>#DIV/0!</v>
      </c>
      <c r="AX38">
        <f t="shared" si="37"/>
        <v>8.1096439499538236E-2</v>
      </c>
      <c r="AY38">
        <f t="shared" si="37"/>
        <v>0.25352106379976092</v>
      </c>
      <c r="AZ38">
        <f t="shared" si="37"/>
        <v>7.8270688892709162E-2</v>
      </c>
      <c r="BA38">
        <f t="shared" si="37"/>
        <v>0.74606307405277972</v>
      </c>
      <c r="BB38" t="e">
        <f t="shared" si="37"/>
        <v>#DIV/0!</v>
      </c>
      <c r="BC38">
        <f t="shared" si="37"/>
        <v>0.54242916590827095</v>
      </c>
      <c r="BD38">
        <f t="shared" si="37"/>
        <v>1.1879140607869174E-3</v>
      </c>
      <c r="BE38">
        <f t="shared" si="37"/>
        <v>3.8102377879382164E-2</v>
      </c>
      <c r="BF38">
        <f t="shared" si="37"/>
        <v>6.0205313286735875E-3</v>
      </c>
      <c r="BG38" t="e">
        <f t="shared" si="37"/>
        <v>#DIV/0!</v>
      </c>
      <c r="BH38">
        <f t="shared" si="37"/>
        <v>4.4317769016333025E-2</v>
      </c>
      <c r="BI38">
        <f t="shared" si="37"/>
        <v>6.2212292903241054E-2</v>
      </c>
      <c r="BJ38">
        <f t="shared" si="37"/>
        <v>2.13737463662026E-3</v>
      </c>
      <c r="BK38">
        <f t="shared" si="37"/>
        <v>1.5910238640060876E-2</v>
      </c>
      <c r="BL38" t="e">
        <f t="shared" si="37"/>
        <v>#DIV/0!</v>
      </c>
      <c r="BM38">
        <f t="shared" si="37"/>
        <v>0.10424608512373151</v>
      </c>
      <c r="BN38">
        <f t="shared" si="37"/>
        <v>0.18519549675140959</v>
      </c>
      <c r="BO38">
        <f t="shared" si="37"/>
        <v>0.12665476151818397</v>
      </c>
      <c r="BP38">
        <f t="shared" si="37"/>
        <v>0.14308877619095411</v>
      </c>
      <c r="BQ38">
        <f t="shared" ref="BQ38:EB38" si="39">_xlfn.T.TEST(BQ2:BQ15,BQ16:BQ26,2,2)</f>
        <v>0.11384169944658021</v>
      </c>
      <c r="BR38">
        <f t="shared" si="39"/>
        <v>0.60233015892220476</v>
      </c>
      <c r="BS38" t="e">
        <f t="shared" si="39"/>
        <v>#DIV/0!</v>
      </c>
      <c r="BT38">
        <f t="shared" si="39"/>
        <v>3.8335089694782741E-2</v>
      </c>
      <c r="BU38">
        <f t="shared" si="39"/>
        <v>0.48274269863916208</v>
      </c>
      <c r="BV38">
        <f t="shared" si="39"/>
        <v>0.4961986440555145</v>
      </c>
      <c r="BW38">
        <f t="shared" si="39"/>
        <v>1.9543253314932004E-2</v>
      </c>
      <c r="BX38">
        <f t="shared" si="39"/>
        <v>0.48763133582391571</v>
      </c>
      <c r="BY38">
        <f t="shared" si="39"/>
        <v>0.60753911872752564</v>
      </c>
      <c r="BZ38" t="e">
        <f t="shared" si="39"/>
        <v>#DIV/0!</v>
      </c>
      <c r="CA38">
        <f t="shared" si="39"/>
        <v>1.7150275438244892E-3</v>
      </c>
      <c r="CB38">
        <f t="shared" si="39"/>
        <v>1.2935966587455739E-3</v>
      </c>
      <c r="CC38">
        <f t="shared" si="39"/>
        <v>4.5818028028412946E-3</v>
      </c>
      <c r="CD38">
        <f t="shared" si="39"/>
        <v>2.3032846231746491E-3</v>
      </c>
      <c r="CE38">
        <f t="shared" si="39"/>
        <v>8.1315618614380858E-4</v>
      </c>
      <c r="CF38">
        <f t="shared" si="39"/>
        <v>1.3053312280037369E-2</v>
      </c>
      <c r="CG38" t="e">
        <f t="shared" si="39"/>
        <v>#DIV/0!</v>
      </c>
      <c r="CH38">
        <f t="shared" si="39"/>
        <v>0.74419528701216386</v>
      </c>
      <c r="CI38">
        <f t="shared" si="39"/>
        <v>0.33503573069984105</v>
      </c>
      <c r="CJ38">
        <f t="shared" si="39"/>
        <v>0.40022527978373712</v>
      </c>
      <c r="CK38">
        <f t="shared" si="39"/>
        <v>0.79348040966610922</v>
      </c>
      <c r="CL38">
        <f t="shared" si="39"/>
        <v>0.99060998993393445</v>
      </c>
      <c r="CM38">
        <f t="shared" si="39"/>
        <v>0.38959346004904205</v>
      </c>
      <c r="CN38" t="e">
        <f t="shared" si="39"/>
        <v>#DIV/0!</v>
      </c>
      <c r="CO38" t="e">
        <f t="shared" si="39"/>
        <v>#DIV/0!</v>
      </c>
      <c r="CP38">
        <f t="shared" si="39"/>
        <v>0.19970612906523871</v>
      </c>
      <c r="CQ38">
        <f t="shared" si="39"/>
        <v>2.6002974474441262E-2</v>
      </c>
      <c r="CR38">
        <f t="shared" si="39"/>
        <v>3.1841234310846032E-2</v>
      </c>
      <c r="CS38">
        <f t="shared" si="39"/>
        <v>0.11717609655447371</v>
      </c>
      <c r="CT38">
        <f t="shared" si="39"/>
        <v>3.8932620742216886E-2</v>
      </c>
      <c r="CU38" t="e">
        <f t="shared" si="39"/>
        <v>#DIV/0!</v>
      </c>
      <c r="CV38">
        <f t="shared" si="39"/>
        <v>0.42846861038322615</v>
      </c>
      <c r="CW38">
        <f t="shared" si="39"/>
        <v>1.7180008084980859E-2</v>
      </c>
      <c r="CX38">
        <f t="shared" si="39"/>
        <v>6.0209548425789655E-2</v>
      </c>
      <c r="CY38">
        <f t="shared" si="39"/>
        <v>0.15618893865873368</v>
      </c>
      <c r="CZ38">
        <f t="shared" si="39"/>
        <v>6.8914771828523777E-2</v>
      </c>
      <c r="DA38" t="e">
        <f t="shared" si="39"/>
        <v>#DIV/0!</v>
      </c>
      <c r="DB38">
        <f t="shared" si="39"/>
        <v>0.98233575252006111</v>
      </c>
      <c r="DC38">
        <f t="shared" si="39"/>
        <v>0.30482798764572228</v>
      </c>
      <c r="DD38">
        <f t="shared" si="39"/>
        <v>0.30864216486656543</v>
      </c>
      <c r="DE38">
        <f t="shared" si="39"/>
        <v>0.48311271910483289</v>
      </c>
      <c r="DF38">
        <f t="shared" si="39"/>
        <v>0.48609851221196654</v>
      </c>
      <c r="DG38" t="e">
        <f t="shared" si="39"/>
        <v>#DIV/0!</v>
      </c>
      <c r="DH38">
        <f t="shared" si="39"/>
        <v>0.94253706203567755</v>
      </c>
      <c r="DI38">
        <f t="shared" si="39"/>
        <v>0.81574100633868596</v>
      </c>
      <c r="DJ38">
        <f t="shared" si="39"/>
        <v>0.96777582778140703</v>
      </c>
      <c r="DK38">
        <f t="shared" si="39"/>
        <v>0.4544779396480455</v>
      </c>
      <c r="DL38">
        <f t="shared" si="39"/>
        <v>0.72207348342717981</v>
      </c>
      <c r="DM38" t="e">
        <f t="shared" si="39"/>
        <v>#DIV/0!</v>
      </c>
      <c r="DN38">
        <f t="shared" si="39"/>
        <v>7.9855076874800826E-2</v>
      </c>
      <c r="DO38">
        <f t="shared" si="39"/>
        <v>7.9162563699132646E-2</v>
      </c>
      <c r="DP38">
        <f t="shared" si="39"/>
        <v>7.9350207467348499E-2</v>
      </c>
      <c r="DQ38">
        <f t="shared" si="39"/>
        <v>0.10491613330138651</v>
      </c>
      <c r="DR38">
        <f t="shared" si="39"/>
        <v>0.12610860939330854</v>
      </c>
      <c r="DS38" t="e">
        <f t="shared" si="39"/>
        <v>#DIV/0!</v>
      </c>
      <c r="DT38">
        <f t="shared" si="39"/>
        <v>0.17191814748511444</v>
      </c>
      <c r="DU38">
        <f t="shared" si="39"/>
        <v>8.9148809232409212E-2</v>
      </c>
      <c r="DV38">
        <f t="shared" si="39"/>
        <v>7.7550756354085745E-2</v>
      </c>
      <c r="DW38">
        <f t="shared" si="39"/>
        <v>0.10316599680481692</v>
      </c>
      <c r="DX38">
        <f t="shared" si="39"/>
        <v>7.8751394827210108E-2</v>
      </c>
      <c r="DY38" t="e">
        <f t="shared" si="39"/>
        <v>#DIV/0!</v>
      </c>
      <c r="DZ38">
        <f t="shared" si="39"/>
        <v>0.23815977629975421</v>
      </c>
      <c r="EA38">
        <f t="shared" si="39"/>
        <v>0.12231159249572293</v>
      </c>
      <c r="EB38">
        <f t="shared" si="39"/>
        <v>0.15605060901686355</v>
      </c>
      <c r="EC38">
        <f t="shared" ref="EC38:GF38" si="40">_xlfn.T.TEST(EC2:EC15,EC16:EC26,2,2)</f>
        <v>0.23617845337320542</v>
      </c>
      <c r="ED38">
        <f t="shared" si="40"/>
        <v>0.28948141685120488</v>
      </c>
      <c r="EE38" t="e">
        <f t="shared" si="40"/>
        <v>#DIV/0!</v>
      </c>
      <c r="EF38">
        <f t="shared" si="40"/>
        <v>0.20218253930521199</v>
      </c>
      <c r="EG38">
        <f t="shared" si="40"/>
        <v>9.2087107689240638E-2</v>
      </c>
      <c r="EH38">
        <f t="shared" si="40"/>
        <v>0.16551071883469556</v>
      </c>
      <c r="EI38">
        <f t="shared" si="40"/>
        <v>0.23146731096088191</v>
      </c>
      <c r="EJ38">
        <f t="shared" si="40"/>
        <v>0.27531445446885849</v>
      </c>
      <c r="EK38" t="e">
        <f t="shared" si="40"/>
        <v>#DIV/0!</v>
      </c>
      <c r="EL38">
        <f t="shared" si="40"/>
        <v>0.49269555902216566</v>
      </c>
      <c r="EM38">
        <f t="shared" si="40"/>
        <v>1.9888608435500891E-2</v>
      </c>
      <c r="EN38">
        <f t="shared" si="40"/>
        <v>9.5883707260619698E-3</v>
      </c>
      <c r="EO38">
        <f t="shared" si="40"/>
        <v>3.3415362438319371E-2</v>
      </c>
      <c r="EP38">
        <f t="shared" si="40"/>
        <v>0.12639300834227332</v>
      </c>
      <c r="EQ38" t="e">
        <f t="shared" si="40"/>
        <v>#DIV/0!</v>
      </c>
      <c r="ER38">
        <f t="shared" si="40"/>
        <v>0.60093493225514327</v>
      </c>
      <c r="ES38">
        <f t="shared" si="40"/>
        <v>4.5485517128170165E-2</v>
      </c>
      <c r="ET38">
        <f t="shared" si="40"/>
        <v>1.1436536845501921E-2</v>
      </c>
      <c r="EU38">
        <f t="shared" si="40"/>
        <v>2.8967683590572835E-2</v>
      </c>
      <c r="EV38">
        <f t="shared" si="40"/>
        <v>7.8992071275184997E-2</v>
      </c>
      <c r="EW38" t="e">
        <f t="shared" si="40"/>
        <v>#DIV/0!</v>
      </c>
      <c r="EX38">
        <f t="shared" si="40"/>
        <v>0.69144810423688052</v>
      </c>
      <c r="EY38">
        <f t="shared" si="40"/>
        <v>0.99350618638225741</v>
      </c>
      <c r="EZ38">
        <f t="shared" si="40"/>
        <v>0.89794132646335822</v>
      </c>
      <c r="FA38">
        <f t="shared" si="40"/>
        <v>0.7844532931037117</v>
      </c>
      <c r="FB38">
        <f t="shared" si="40"/>
        <v>0.94113054896559123</v>
      </c>
      <c r="FC38" t="e">
        <f t="shared" si="40"/>
        <v>#DIV/0!</v>
      </c>
      <c r="FD38">
        <f t="shared" si="40"/>
        <v>0.8255928334564131</v>
      </c>
      <c r="FE38">
        <f t="shared" si="40"/>
        <v>0.88582975267026209</v>
      </c>
      <c r="FF38">
        <f t="shared" si="40"/>
        <v>0.71383752570913417</v>
      </c>
      <c r="FG38">
        <f t="shared" si="40"/>
        <v>0.61906529734738802</v>
      </c>
      <c r="FH38">
        <f t="shared" si="40"/>
        <v>0.90512607218580121</v>
      </c>
      <c r="FI38" t="e">
        <f t="shared" si="40"/>
        <v>#DIV/0!</v>
      </c>
      <c r="FJ38">
        <f t="shared" si="40"/>
        <v>0.25381871547685142</v>
      </c>
      <c r="FK38">
        <f t="shared" si="40"/>
        <v>0.47493133225334849</v>
      </c>
      <c r="FL38">
        <f t="shared" si="40"/>
        <v>0.52961799670167109</v>
      </c>
      <c r="FM38">
        <f t="shared" si="40"/>
        <v>0.5662936276294136</v>
      </c>
      <c r="FN38">
        <f t="shared" si="40"/>
        <v>0.40626800459951096</v>
      </c>
      <c r="FO38" t="e">
        <f t="shared" si="40"/>
        <v>#DIV/0!</v>
      </c>
      <c r="FP38">
        <f t="shared" si="40"/>
        <v>0.22164864850440247</v>
      </c>
      <c r="FQ38">
        <f t="shared" si="40"/>
        <v>0.43706181715061398</v>
      </c>
      <c r="FR38">
        <f t="shared" si="40"/>
        <v>0.41107713042547001</v>
      </c>
      <c r="FS38">
        <f t="shared" si="40"/>
        <v>0.40956068047742189</v>
      </c>
      <c r="FT38">
        <f t="shared" si="40"/>
        <v>0.25384058433939011</v>
      </c>
      <c r="FU38" t="e">
        <f t="shared" si="40"/>
        <v>#DIV/0!</v>
      </c>
      <c r="FV38">
        <f t="shared" si="40"/>
        <v>5.0352293170026008E-3</v>
      </c>
      <c r="FW38">
        <f t="shared" si="40"/>
        <v>4.0278514754757321E-2</v>
      </c>
      <c r="FX38">
        <f t="shared" si="40"/>
        <v>2.0958451752975508E-2</v>
      </c>
      <c r="FY38">
        <f t="shared" si="40"/>
        <v>1.3194874367599176E-2</v>
      </c>
      <c r="FZ38">
        <f t="shared" si="40"/>
        <v>9.1310353828931521E-3</v>
      </c>
      <c r="GA38" t="e">
        <f t="shared" si="40"/>
        <v>#DIV/0!</v>
      </c>
      <c r="GB38">
        <f t="shared" si="40"/>
        <v>1.005645947230331E-2</v>
      </c>
      <c r="GC38">
        <f t="shared" si="40"/>
        <v>3.0052454866624001E-2</v>
      </c>
      <c r="GD38">
        <f t="shared" si="40"/>
        <v>1.6941210516435351E-2</v>
      </c>
      <c r="GE38">
        <f t="shared" si="40"/>
        <v>9.6307521372113927E-3</v>
      </c>
      <c r="GF38">
        <f t="shared" si="40"/>
        <v>6.102205115304662E-3</v>
      </c>
    </row>
  </sheetData>
  <hyperlinks>
    <hyperlink ref="A4" location="List_of_links" display="Links" xr:uid="{293FDF1D-531F-4168-8E83-4D54B37958EC}"/>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06FD-4AD6-4AFD-A412-FFE4995B1E96}">
  <dimension ref="A1:AF93"/>
  <sheetViews>
    <sheetView zoomScaleNormal="100" workbookViewId="0">
      <pane xSplit="1" topLeftCell="B1" activePane="topRight" state="frozen"/>
      <selection pane="topRight" activeCell="A5" sqref="A5"/>
    </sheetView>
  </sheetViews>
  <sheetFormatPr defaultRowHeight="14.4" x14ac:dyDescent="0.3"/>
  <cols>
    <col min="1" max="1" width="21"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612</v>
      </c>
      <c r="B1" t="str">
        <f>'Full Data Set'!AS1</f>
        <v>Minimum SmO2 VL PreBFR</v>
      </c>
      <c r="C1" t="str">
        <f>'Full Data Set'!AT1</f>
        <v>Minimum SmO2 VL PostBFR</v>
      </c>
      <c r="D1" t="str">
        <f>'Full Data Set'!AU1</f>
        <v>Minimum SmO2 VL PreTRE</v>
      </c>
      <c r="E1" t="str">
        <f>'Full Data Set'!AV1</f>
        <v>Minimum SmO2 VL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Set'!AS2</f>
        <v>0</v>
      </c>
      <c r="C2">
        <f>'Full Data Set'!AT2</f>
        <v>0</v>
      </c>
      <c r="D2">
        <f>'Full Data Set'!AU2</f>
        <v>10</v>
      </c>
      <c r="E2">
        <f>'Full Data Set'!AV2</f>
        <v>0</v>
      </c>
      <c r="F2">
        <v>1</v>
      </c>
      <c r="H2">
        <f>'Graph x axis'!B2</f>
        <v>25</v>
      </c>
      <c r="I2">
        <f>'Graph x axis'!C2</f>
        <v>-1.5</v>
      </c>
      <c r="K2" t="s">
        <v>205</v>
      </c>
      <c r="L2">
        <f>H2+I2</f>
        <v>23.5</v>
      </c>
      <c r="M2">
        <f>AVERAGE(D2:D26)</f>
        <v>19.760000000000002</v>
      </c>
      <c r="N2">
        <f>_xlfn.STDEV.S(D2:D26)</f>
        <v>19.795369828994524</v>
      </c>
      <c r="O2">
        <f>H2+I4</f>
        <v>26.5</v>
      </c>
      <c r="P2">
        <f>AVERAGE(B2:B26)</f>
        <v>21.16</v>
      </c>
      <c r="Q2">
        <f>_xlfn.STDEV.S(B2:B26)</f>
        <v>18.867255585625944</v>
      </c>
      <c r="S2">
        <f>'Graph x axis'!E2</f>
        <v>-0.5</v>
      </c>
      <c r="U2">
        <f>H2+S2+I2</f>
        <v>23</v>
      </c>
      <c r="V2">
        <f>AVERAGE(D2:D15)</f>
        <v>12.357142857142858</v>
      </c>
      <c r="W2">
        <f>_xlfn.STDEV.S(D2:D15)</f>
        <v>14.226774015956636</v>
      </c>
      <c r="X2">
        <f>H2+S4+I2</f>
        <v>24</v>
      </c>
      <c r="Y2">
        <f>AVERAGE(D16:D26)</f>
        <v>29.181818181818183</v>
      </c>
      <c r="Z2">
        <f>_xlfn.STDEV.S(D16:D26)</f>
        <v>22.426850790149658</v>
      </c>
      <c r="AA2">
        <f>H2+S2+I4</f>
        <v>26</v>
      </c>
      <c r="AB2">
        <f>AVERAGE(B2:B15)</f>
        <v>16.857142857142858</v>
      </c>
      <c r="AC2">
        <f>_xlfn.STDEV.S(B2:B15)</f>
        <v>16.374732612530444</v>
      </c>
      <c r="AD2">
        <f>H2+S4+I4</f>
        <v>27</v>
      </c>
      <c r="AE2">
        <f>AVERAGE(B16:B26)</f>
        <v>26.636363636363637</v>
      </c>
      <c r="AF2">
        <f>_xlfn.STDEV.S(B16:B26)</f>
        <v>21.138934350022129</v>
      </c>
    </row>
    <row r="3" spans="1:32" x14ac:dyDescent="0.3">
      <c r="B3">
        <f>'Full Data Set'!AS3</f>
        <v>16</v>
      </c>
      <c r="C3">
        <f>'Full Data Set'!AT3</f>
        <v>28</v>
      </c>
      <c r="D3">
        <f>'Full Data Set'!AU3</f>
        <v>30</v>
      </c>
      <c r="E3">
        <f>'Full Data Set'!AV3</f>
        <v>10</v>
      </c>
      <c r="F3">
        <v>1</v>
      </c>
      <c r="H3" t="s">
        <v>206</v>
      </c>
      <c r="I3" t="s">
        <v>113</v>
      </c>
      <c r="K3" t="s">
        <v>206</v>
      </c>
      <c r="L3">
        <f>H4+I2</f>
        <v>73.5</v>
      </c>
      <c r="M3">
        <f>AVERAGE(E2:E26)</f>
        <v>22.24</v>
      </c>
      <c r="N3">
        <f>_xlfn.STDEV.S(E2:E26)</f>
        <v>25.088642848906751</v>
      </c>
      <c r="O3">
        <f>H4+I4</f>
        <v>76.5</v>
      </c>
      <c r="P3">
        <f>AVERAGE(C2:C26)</f>
        <v>17.8</v>
      </c>
      <c r="Q3">
        <f>_xlfn.STDEV.S(C2:C26)</f>
        <v>16.909070544138928</v>
      </c>
      <c r="S3" t="str">
        <f>'Graph x axis'!E3</f>
        <v>Women</v>
      </c>
      <c r="U3">
        <f>H4+S2+I2</f>
        <v>73</v>
      </c>
      <c r="V3">
        <f>AVERAGE(E2:E15)</f>
        <v>11.071428571428571</v>
      </c>
      <c r="W3">
        <f>_xlfn.STDEV.S(E2:E15)</f>
        <v>21.43851417682415</v>
      </c>
      <c r="X3">
        <f>H4+S4+I2</f>
        <v>74</v>
      </c>
      <c r="Y3">
        <f>AVERAGE(E16:E26)</f>
        <v>36.454545454545453</v>
      </c>
      <c r="Z3">
        <f>_xlfn.STDEV.S(E16:E26)</f>
        <v>22.72163566455389</v>
      </c>
      <c r="AA3">
        <f>H4+S2+I4</f>
        <v>76</v>
      </c>
      <c r="AB3">
        <f>AVERAGE(C2:C15)</f>
        <v>10.428571428571429</v>
      </c>
      <c r="AC3">
        <f>_xlfn.STDEV.S(C2:C15)</f>
        <v>12.401701407556859</v>
      </c>
      <c r="AD3">
        <f>H4+S4+I4</f>
        <v>77</v>
      </c>
      <c r="AE3">
        <f>AVERAGE(C16:C26)</f>
        <v>27.181818181818183</v>
      </c>
      <c r="AF3">
        <f>_xlfn.STDEV.S(C16:C26)</f>
        <v>17.702080001051751</v>
      </c>
    </row>
    <row r="4" spans="1:32" x14ac:dyDescent="0.3">
      <c r="A4" t="s">
        <v>593</v>
      </c>
      <c r="B4">
        <f>'Full Data Set'!AS4</f>
        <v>50</v>
      </c>
      <c r="C4">
        <f>'Full Data Set'!AT4</f>
        <v>34</v>
      </c>
      <c r="D4">
        <f>'Full Data Set'!AU4</f>
        <v>0</v>
      </c>
      <c r="E4">
        <f>'Full Data Set'!AV4</f>
        <v>15</v>
      </c>
      <c r="F4">
        <v>1</v>
      </c>
      <c r="H4">
        <f>'Graph x axis'!B4</f>
        <v>75</v>
      </c>
      <c r="I4">
        <f>'Graph x axis'!C4</f>
        <v>1.5</v>
      </c>
      <c r="S4">
        <f>'Graph x axis'!E4</f>
        <v>0.5</v>
      </c>
    </row>
    <row r="5" spans="1:32" x14ac:dyDescent="0.3">
      <c r="A5" s="10" t="s">
        <v>594</v>
      </c>
      <c r="B5">
        <f>'Full Data Set'!AS5</f>
        <v>0</v>
      </c>
      <c r="C5">
        <f>'Full Data Set'!AT5</f>
        <v>0</v>
      </c>
      <c r="D5">
        <f>'Full Data Set'!AU5</f>
        <v>5</v>
      </c>
      <c r="E5">
        <f>'Full Data Set'!AV5</f>
        <v>1</v>
      </c>
      <c r="F5">
        <v>1</v>
      </c>
    </row>
    <row r="6" spans="1:32" x14ac:dyDescent="0.3">
      <c r="B6">
        <f>'Full Data Set'!AS6</f>
        <v>15</v>
      </c>
      <c r="C6">
        <f>'Full Data Set'!AT6</f>
        <v>16</v>
      </c>
      <c r="D6">
        <f>'Full Data Set'!AU6</f>
        <v>46</v>
      </c>
      <c r="E6">
        <f>'Full Data Set'!AV6</f>
        <v>78</v>
      </c>
      <c r="F6">
        <v>1</v>
      </c>
    </row>
    <row r="7" spans="1:32" x14ac:dyDescent="0.3">
      <c r="A7" t="s">
        <v>636</v>
      </c>
      <c r="B7">
        <f>'Full Data Set'!AS7</f>
        <v>25</v>
      </c>
      <c r="C7">
        <f>'Full Data Set'!AT7</f>
        <v>16</v>
      </c>
      <c r="D7">
        <f>'Full Data Set'!AU7</f>
        <v>0</v>
      </c>
      <c r="E7">
        <f>'Full Data Set'!AV7</f>
        <v>34</v>
      </c>
      <c r="F7">
        <v>1</v>
      </c>
    </row>
    <row r="8" spans="1:32" x14ac:dyDescent="0.3">
      <c r="A8" t="s">
        <v>635</v>
      </c>
      <c r="B8">
        <f>'Full Data Set'!AS8</f>
        <v>1</v>
      </c>
      <c r="C8">
        <f>'Full Data Set'!AT8</f>
        <v>0</v>
      </c>
      <c r="D8">
        <f>'Full Data Set'!AU8</f>
        <v>7</v>
      </c>
      <c r="E8">
        <f>'Full Data Set'!AV8</f>
        <v>0</v>
      </c>
      <c r="F8">
        <v>1</v>
      </c>
    </row>
    <row r="9" spans="1:32" x14ac:dyDescent="0.3">
      <c r="A9" t="s">
        <v>634</v>
      </c>
      <c r="B9">
        <f>'Full Data Set'!AS9</f>
        <v>0</v>
      </c>
      <c r="C9">
        <f>'Full Data Set'!AT9</f>
        <v>0</v>
      </c>
      <c r="D9">
        <f>'Full Data Set'!AU9</f>
        <v>0</v>
      </c>
      <c r="E9">
        <f>'Full Data Set'!AV9</f>
        <v>0</v>
      </c>
      <c r="F9">
        <v>1</v>
      </c>
    </row>
    <row r="10" spans="1:32" x14ac:dyDescent="0.3">
      <c r="B10">
        <f>'Full Data Set'!AS10</f>
        <v>12</v>
      </c>
      <c r="C10">
        <f>'Full Data Set'!AT10</f>
        <v>0</v>
      </c>
      <c r="D10">
        <f>'Full Data Set'!AU10</f>
        <v>13</v>
      </c>
      <c r="E10">
        <f>'Full Data Set'!AV10</f>
        <v>0</v>
      </c>
      <c r="F10">
        <v>1</v>
      </c>
    </row>
    <row r="11" spans="1:32" x14ac:dyDescent="0.3">
      <c r="B11">
        <f>'Full Data Set'!AS11</f>
        <v>0</v>
      </c>
      <c r="C11">
        <f>'Full Data Set'!AT11</f>
        <v>2</v>
      </c>
      <c r="D11">
        <f>'Full Data Set'!AU11</f>
        <v>9</v>
      </c>
      <c r="E11">
        <f>'Full Data Set'!AV11</f>
        <v>0</v>
      </c>
      <c r="F11">
        <v>1</v>
      </c>
    </row>
    <row r="12" spans="1:32" x14ac:dyDescent="0.3">
      <c r="B12">
        <f>'Full Data Set'!AS12</f>
        <v>37</v>
      </c>
      <c r="C12">
        <f>'Full Data Set'!AT12</f>
        <v>29</v>
      </c>
      <c r="D12">
        <f>'Full Data Set'!AU12</f>
        <v>4</v>
      </c>
      <c r="E12">
        <f>'Full Data Set'!AV12</f>
        <v>10</v>
      </c>
      <c r="F12">
        <v>1</v>
      </c>
    </row>
    <row r="13" spans="1:32" x14ac:dyDescent="0.3">
      <c r="B13">
        <f>'Full Data Set'!AS13</f>
        <v>24</v>
      </c>
      <c r="C13">
        <f>'Full Data Set'!AT13</f>
        <v>0</v>
      </c>
      <c r="D13">
        <f>'Full Data Set'!AU13</f>
        <v>32</v>
      </c>
      <c r="E13">
        <f>'Full Data Set'!AV13</f>
        <v>0</v>
      </c>
      <c r="F13">
        <v>1</v>
      </c>
    </row>
    <row r="14" spans="1:32" x14ac:dyDescent="0.3">
      <c r="B14">
        <f>'Full Data Set'!AS14</f>
        <v>18</v>
      </c>
      <c r="C14">
        <f>'Full Data Set'!AT14</f>
        <v>12</v>
      </c>
      <c r="D14">
        <f>'Full Data Set'!AU14</f>
        <v>0</v>
      </c>
      <c r="E14">
        <f>'Full Data Set'!AV14</f>
        <v>4</v>
      </c>
      <c r="F14">
        <v>1</v>
      </c>
    </row>
    <row r="15" spans="1:32" x14ac:dyDescent="0.3">
      <c r="B15">
        <f>'Full Data Set'!AS15</f>
        <v>38</v>
      </c>
      <c r="C15">
        <f>'Full Data Set'!AT15</f>
        <v>9</v>
      </c>
      <c r="D15">
        <f>'Full Data Set'!AU15</f>
        <v>17</v>
      </c>
      <c r="E15">
        <f>'Full Data Set'!AV15</f>
        <v>3</v>
      </c>
      <c r="F15">
        <v>1</v>
      </c>
    </row>
    <row r="16" spans="1:32" x14ac:dyDescent="0.3">
      <c r="B16">
        <f>'Full Data Set'!AS16</f>
        <v>56</v>
      </c>
      <c r="C16">
        <f>'Full Data Set'!AT16</f>
        <v>37</v>
      </c>
      <c r="D16">
        <f>'Full Data Set'!AU16</f>
        <v>51</v>
      </c>
      <c r="E16">
        <f>'Full Data Set'!AV16</f>
        <v>72</v>
      </c>
      <c r="F16">
        <v>0</v>
      </c>
    </row>
    <row r="17" spans="2:6" x14ac:dyDescent="0.3">
      <c r="B17">
        <f>'Full Data Set'!AS17</f>
        <v>0</v>
      </c>
      <c r="C17">
        <f>'Full Data Set'!AT17</f>
        <v>34</v>
      </c>
      <c r="D17">
        <f>'Full Data Set'!AU17</f>
        <v>42</v>
      </c>
      <c r="E17">
        <f>'Full Data Set'!AV17</f>
        <v>13</v>
      </c>
      <c r="F17">
        <v>0</v>
      </c>
    </row>
    <row r="18" spans="2:6" x14ac:dyDescent="0.3">
      <c r="B18">
        <f>'Full Data Set'!AS18</f>
        <v>28</v>
      </c>
      <c r="C18">
        <f>'Full Data Set'!AT18</f>
        <v>22</v>
      </c>
      <c r="D18">
        <f>'Full Data Set'!AU18</f>
        <v>45</v>
      </c>
      <c r="E18">
        <f>'Full Data Set'!AV18</f>
        <v>43</v>
      </c>
      <c r="F18">
        <v>0</v>
      </c>
    </row>
    <row r="19" spans="2:6" x14ac:dyDescent="0.3">
      <c r="B19">
        <f>'Full Data Set'!AS19</f>
        <v>15</v>
      </c>
      <c r="C19">
        <f>'Full Data Set'!AT19</f>
        <v>20</v>
      </c>
      <c r="D19">
        <f>'Full Data Set'!AU19</f>
        <v>14</v>
      </c>
      <c r="E19">
        <f>'Full Data Set'!AV19</f>
        <v>27</v>
      </c>
      <c r="F19">
        <v>0</v>
      </c>
    </row>
    <row r="20" spans="2:6" x14ac:dyDescent="0.3">
      <c r="B20">
        <f>'Full Data Set'!AS20</f>
        <v>7</v>
      </c>
      <c r="C20">
        <f>'Full Data Set'!AT20</f>
        <v>4</v>
      </c>
      <c r="D20">
        <f>'Full Data Set'!AU20</f>
        <v>0</v>
      </c>
      <c r="E20">
        <f>'Full Data Set'!AV20</f>
        <v>38</v>
      </c>
      <c r="F20">
        <v>0</v>
      </c>
    </row>
    <row r="21" spans="2:6" x14ac:dyDescent="0.3">
      <c r="B21">
        <f>'Full Data Set'!AS21</f>
        <v>22</v>
      </c>
      <c r="C21">
        <f>'Full Data Set'!AT21</f>
        <v>6</v>
      </c>
      <c r="D21">
        <f>'Full Data Set'!AU21</f>
        <v>21</v>
      </c>
      <c r="E21">
        <f>'Full Data Set'!AV21</f>
        <v>24</v>
      </c>
      <c r="F21">
        <v>0</v>
      </c>
    </row>
    <row r="22" spans="2:6" x14ac:dyDescent="0.3">
      <c r="B22">
        <f>'Full Data Set'!AS22</f>
        <v>11</v>
      </c>
      <c r="C22">
        <f>'Full Data Set'!AT22</f>
        <v>13</v>
      </c>
      <c r="D22">
        <f>'Full Data Set'!AU22</f>
        <v>15</v>
      </c>
      <c r="E22">
        <f>'Full Data Set'!AV22</f>
        <v>18</v>
      </c>
      <c r="F22">
        <v>0</v>
      </c>
    </row>
    <row r="23" spans="2:6" x14ac:dyDescent="0.3">
      <c r="B23">
        <f>'Full Data Set'!AS23</f>
        <v>33</v>
      </c>
      <c r="C23">
        <f>'Full Data Set'!AT23</f>
        <v>39</v>
      </c>
      <c r="D23">
        <f>'Full Data Set'!AU23</f>
        <v>14</v>
      </c>
      <c r="E23">
        <f>'Full Data Set'!AV23</f>
        <v>18</v>
      </c>
      <c r="F23">
        <v>0</v>
      </c>
    </row>
    <row r="24" spans="2:6" x14ac:dyDescent="0.3">
      <c r="B24">
        <f>'Full Data Set'!AS24</f>
        <v>72</v>
      </c>
      <c r="C24">
        <f>'Full Data Set'!AT24</f>
        <v>66</v>
      </c>
      <c r="D24">
        <f>'Full Data Set'!AU24</f>
        <v>78</v>
      </c>
      <c r="E24">
        <f>'Full Data Set'!AV24</f>
        <v>78</v>
      </c>
      <c r="F24">
        <v>0</v>
      </c>
    </row>
    <row r="25" spans="2:6" x14ac:dyDescent="0.3">
      <c r="B25">
        <f>'Full Data Set'!AS25</f>
        <v>24</v>
      </c>
      <c r="C25">
        <f>'Full Data Set'!AT25</f>
        <v>35</v>
      </c>
      <c r="D25">
        <f>'Full Data Set'!AU25</f>
        <v>17</v>
      </c>
      <c r="E25">
        <f>'Full Data Set'!AV25</f>
        <v>17</v>
      </c>
      <c r="F25">
        <v>0</v>
      </c>
    </row>
    <row r="26" spans="2:6" x14ac:dyDescent="0.3">
      <c r="B26">
        <f>'Full Data Set'!AS26</f>
        <v>25</v>
      </c>
      <c r="C26">
        <f>'Full Data Set'!AT26</f>
        <v>23</v>
      </c>
      <c r="D26">
        <f>'Full Data Set'!AU26</f>
        <v>24</v>
      </c>
      <c r="E26">
        <f>'Full Data Set'!AV26</f>
        <v>53</v>
      </c>
      <c r="F26">
        <v>0</v>
      </c>
    </row>
    <row r="48" spans="1:1" s="4" customFormat="1" x14ac:dyDescent="0.3">
      <c r="A48"/>
    </row>
    <row r="49" spans="2:15" x14ac:dyDescent="0.3">
      <c r="B49" t="s">
        <v>279</v>
      </c>
    </row>
    <row r="51" spans="2:15" ht="23.4" x14ac:dyDescent="0.3">
      <c r="B51" s="5" t="s">
        <v>545</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4.84</v>
      </c>
      <c r="E55" s="6"/>
      <c r="F55" s="7">
        <v>1</v>
      </c>
      <c r="G55" s="6"/>
      <c r="H55" s="7">
        <v>4.84</v>
      </c>
      <c r="I55" s="6"/>
      <c r="J55" s="7">
        <v>4.4999999999999998E-2</v>
      </c>
      <c r="K55" s="6"/>
      <c r="L55" s="7">
        <v>0.83499999999999996</v>
      </c>
      <c r="M55" s="6"/>
      <c r="N55" s="7">
        <v>2E-3</v>
      </c>
      <c r="O55" s="6"/>
    </row>
    <row r="56" spans="2:15" x14ac:dyDescent="0.3">
      <c r="B56" s="6" t="s">
        <v>234</v>
      </c>
      <c r="C56" s="6"/>
      <c r="D56" s="7">
        <v>2607.16</v>
      </c>
      <c r="E56" s="6"/>
      <c r="F56" s="7">
        <v>24</v>
      </c>
      <c r="G56" s="6"/>
      <c r="H56" s="7">
        <v>108.63200000000001</v>
      </c>
      <c r="I56" s="6"/>
      <c r="J56" s="7"/>
      <c r="K56" s="6"/>
      <c r="L56" s="7"/>
      <c r="M56" s="6"/>
      <c r="N56" s="7"/>
      <c r="O56" s="6"/>
    </row>
    <row r="57" spans="2:15" x14ac:dyDescent="0.3">
      <c r="B57" s="6" t="s">
        <v>235</v>
      </c>
      <c r="C57" s="6"/>
      <c r="D57" s="7">
        <v>57.76</v>
      </c>
      <c r="E57" s="6"/>
      <c r="F57" s="7">
        <v>1</v>
      </c>
      <c r="G57" s="6"/>
      <c r="H57" s="7">
        <v>57.76</v>
      </c>
      <c r="I57" s="6"/>
      <c r="J57" s="7">
        <v>0.222</v>
      </c>
      <c r="K57" s="6"/>
      <c r="L57" s="7">
        <v>0.64200000000000002</v>
      </c>
      <c r="M57" s="6"/>
      <c r="N57" s="7">
        <v>8.9999999999999993E-3</v>
      </c>
      <c r="O57" s="6"/>
    </row>
    <row r="58" spans="2:15" x14ac:dyDescent="0.3">
      <c r="B58" s="6" t="s">
        <v>234</v>
      </c>
      <c r="C58" s="6"/>
      <c r="D58" s="7">
        <v>6237.24</v>
      </c>
      <c r="E58" s="6"/>
      <c r="F58" s="7">
        <v>24</v>
      </c>
      <c r="G58" s="6"/>
      <c r="H58" s="7">
        <v>259.88499999999999</v>
      </c>
      <c r="I58" s="6"/>
      <c r="J58" s="7"/>
      <c r="K58" s="6"/>
      <c r="L58" s="7"/>
      <c r="M58" s="6"/>
      <c r="N58" s="7"/>
      <c r="O58" s="6"/>
    </row>
    <row r="59" spans="2:15" x14ac:dyDescent="0.3">
      <c r="B59" s="6" t="s">
        <v>236</v>
      </c>
      <c r="C59" s="6"/>
      <c r="D59" s="7">
        <v>213.16</v>
      </c>
      <c r="E59" s="6"/>
      <c r="F59" s="7">
        <v>1</v>
      </c>
      <c r="G59" s="6"/>
      <c r="H59" s="7">
        <v>213.16</v>
      </c>
      <c r="I59" s="6"/>
      <c r="J59" s="7">
        <v>1.5029999999999999</v>
      </c>
      <c r="K59" s="6"/>
      <c r="L59" s="7">
        <v>0.23200000000000001</v>
      </c>
      <c r="M59" s="6"/>
      <c r="N59" s="7">
        <v>5.8999999999999997E-2</v>
      </c>
      <c r="O59" s="6"/>
    </row>
    <row r="60" spans="2:15" x14ac:dyDescent="0.3">
      <c r="B60" s="6" t="s">
        <v>234</v>
      </c>
      <c r="C60" s="6"/>
      <c r="D60" s="7">
        <v>3403.84</v>
      </c>
      <c r="E60" s="6"/>
      <c r="F60" s="7">
        <v>24</v>
      </c>
      <c r="G60" s="6"/>
      <c r="H60" s="7">
        <v>141.827</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5" ht="15" thickBot="1" x14ac:dyDescent="0.35">
      <c r="B65" s="15" t="s">
        <v>226</v>
      </c>
      <c r="C65" s="15"/>
      <c r="D65" s="15" t="s">
        <v>227</v>
      </c>
      <c r="E65" s="15"/>
      <c r="F65" s="15" t="s">
        <v>228</v>
      </c>
      <c r="G65" s="15"/>
      <c r="H65" s="15" t="s">
        <v>229</v>
      </c>
      <c r="I65" s="15"/>
      <c r="J65" s="15" t="s">
        <v>230</v>
      </c>
      <c r="K65" s="15"/>
      <c r="L65" s="15" t="s">
        <v>231</v>
      </c>
      <c r="M65" s="15"/>
    </row>
    <row r="66" spans="1:15" x14ac:dyDescent="0.3">
      <c r="B66" s="6" t="s">
        <v>234</v>
      </c>
      <c r="C66" s="6"/>
      <c r="D66" s="7">
        <v>27668.240000000002</v>
      </c>
      <c r="E66" s="6"/>
      <c r="F66" s="7">
        <v>24</v>
      </c>
      <c r="G66" s="6"/>
      <c r="H66" s="7">
        <v>1152.8430000000001</v>
      </c>
      <c r="I66" s="6"/>
      <c r="J66" s="7"/>
      <c r="K66" s="6"/>
      <c r="L66" s="7"/>
      <c r="M66" s="6"/>
    </row>
    <row r="67" spans="1:15" ht="15" thickBot="1" x14ac:dyDescent="0.35">
      <c r="B67" s="16"/>
      <c r="C67" s="16"/>
      <c r="D67" s="16"/>
      <c r="E67" s="16"/>
      <c r="F67" s="16"/>
      <c r="G67" s="16"/>
      <c r="H67" s="16"/>
      <c r="I67" s="16"/>
      <c r="J67" s="16"/>
      <c r="K67" s="16"/>
      <c r="L67" s="16"/>
      <c r="M67" s="16"/>
    </row>
    <row r="68" spans="1:15" ht="14.4" customHeight="1" x14ac:dyDescent="0.3">
      <c r="B68" s="17" t="s">
        <v>237</v>
      </c>
      <c r="C68" s="17"/>
      <c r="D68" s="17"/>
      <c r="E68" s="17"/>
      <c r="F68" s="17"/>
      <c r="G68" s="17"/>
      <c r="H68" s="17"/>
      <c r="I68" s="17"/>
      <c r="J68" s="17"/>
      <c r="K68" s="17"/>
      <c r="L68" s="17"/>
      <c r="M68" s="17"/>
    </row>
    <row r="70" spans="1:15" s="4" customFormat="1" x14ac:dyDescent="0.3">
      <c r="A70"/>
    </row>
    <row r="72" spans="1:15" ht="23.4" x14ac:dyDescent="0.3">
      <c r="B72" s="5" t="s">
        <v>546</v>
      </c>
    </row>
    <row r="74" spans="1:15" ht="15" thickBot="1" x14ac:dyDescent="0.35">
      <c r="B74" s="14" t="s">
        <v>225</v>
      </c>
      <c r="C74" s="14"/>
      <c r="D74" s="14"/>
      <c r="E74" s="14"/>
      <c r="F74" s="14"/>
      <c r="G74" s="14"/>
      <c r="H74" s="14"/>
      <c r="I74" s="14"/>
      <c r="J74" s="14"/>
      <c r="K74" s="14"/>
      <c r="L74" s="14"/>
      <c r="M74" s="14"/>
      <c r="N74" s="14"/>
      <c r="O74" s="14"/>
    </row>
    <row r="75" spans="1:15" ht="15" thickBot="1" x14ac:dyDescent="0.35">
      <c r="B75" s="15" t="s">
        <v>226</v>
      </c>
      <c r="C75" s="15"/>
      <c r="D75" s="15" t="s">
        <v>227</v>
      </c>
      <c r="E75" s="15"/>
      <c r="F75" s="15" t="s">
        <v>228</v>
      </c>
      <c r="G75" s="15"/>
      <c r="H75" s="15" t="s">
        <v>229</v>
      </c>
      <c r="I75" s="15"/>
      <c r="J75" s="15" t="s">
        <v>230</v>
      </c>
      <c r="K75" s="15"/>
      <c r="L75" s="15" t="s">
        <v>231</v>
      </c>
      <c r="M75" s="15"/>
      <c r="N75" s="15" t="s">
        <v>232</v>
      </c>
      <c r="O75" s="15"/>
    </row>
    <row r="76" spans="1:15" ht="32.4" x14ac:dyDescent="0.3">
      <c r="B76" s="6" t="s">
        <v>233</v>
      </c>
      <c r="C76" s="6"/>
      <c r="D76" s="7">
        <v>1.7000000000000001E-2</v>
      </c>
      <c r="E76" s="6"/>
      <c r="F76" s="7">
        <v>1</v>
      </c>
      <c r="G76" s="6"/>
      <c r="H76" s="7">
        <v>1.7000000000000001E-2</v>
      </c>
      <c r="I76" s="6"/>
      <c r="J76" s="7" t="s">
        <v>547</v>
      </c>
      <c r="K76" s="6"/>
      <c r="L76" s="7">
        <v>0.99</v>
      </c>
      <c r="M76" s="6"/>
      <c r="N76" s="7" t="s">
        <v>548</v>
      </c>
      <c r="O76" s="6"/>
    </row>
    <row r="77" spans="1:15" ht="28.8" x14ac:dyDescent="0.3">
      <c r="B77" s="6" t="s">
        <v>253</v>
      </c>
      <c r="C77" s="6"/>
      <c r="D77" s="7">
        <v>371.53699999999998</v>
      </c>
      <c r="E77" s="6"/>
      <c r="F77" s="7">
        <v>1</v>
      </c>
      <c r="G77" s="6"/>
      <c r="H77" s="7">
        <v>371.53699999999998</v>
      </c>
      <c r="I77" s="6"/>
      <c r="J77" s="7">
        <v>3.8220000000000001</v>
      </c>
      <c r="K77" s="6"/>
      <c r="L77" s="7">
        <v>6.3E-2</v>
      </c>
      <c r="M77" s="6"/>
      <c r="N77" s="7">
        <v>0.14299999999999999</v>
      </c>
      <c r="O77" s="6"/>
    </row>
    <row r="78" spans="1:15" x14ac:dyDescent="0.3">
      <c r="B78" s="6" t="s">
        <v>234</v>
      </c>
      <c r="C78" s="6"/>
      <c r="D78" s="7">
        <v>2235.623</v>
      </c>
      <c r="E78" s="6"/>
      <c r="F78" s="7">
        <v>23</v>
      </c>
      <c r="G78" s="6"/>
      <c r="H78" s="7">
        <v>97.200999999999993</v>
      </c>
      <c r="I78" s="6"/>
      <c r="J78" s="7"/>
      <c r="K78" s="6"/>
      <c r="L78" s="7"/>
      <c r="M78" s="6"/>
      <c r="N78" s="7"/>
      <c r="O78" s="6"/>
    </row>
    <row r="79" spans="1:15" x14ac:dyDescent="0.3">
      <c r="B79" s="6" t="s">
        <v>235</v>
      </c>
      <c r="C79" s="6"/>
      <c r="D79" s="7">
        <v>97.602000000000004</v>
      </c>
      <c r="E79" s="6"/>
      <c r="F79" s="7">
        <v>1</v>
      </c>
      <c r="G79" s="6"/>
      <c r="H79" s="7">
        <v>97.602000000000004</v>
      </c>
      <c r="I79" s="6"/>
      <c r="J79" s="7">
        <v>0.38300000000000001</v>
      </c>
      <c r="K79" s="6"/>
      <c r="L79" s="7">
        <v>0.54200000000000004</v>
      </c>
      <c r="M79" s="6"/>
      <c r="N79" s="7">
        <v>1.6E-2</v>
      </c>
      <c r="O79" s="6"/>
    </row>
    <row r="80" spans="1:15" ht="28.8" x14ac:dyDescent="0.3">
      <c r="B80" s="6" t="s">
        <v>254</v>
      </c>
      <c r="C80" s="6"/>
      <c r="D80" s="7">
        <v>378.40199999999999</v>
      </c>
      <c r="E80" s="6"/>
      <c r="F80" s="7">
        <v>1</v>
      </c>
      <c r="G80" s="6"/>
      <c r="H80" s="7">
        <v>378.40199999999999</v>
      </c>
      <c r="I80" s="6"/>
      <c r="J80" s="7">
        <v>1.4850000000000001</v>
      </c>
      <c r="K80" s="6"/>
      <c r="L80" s="7">
        <v>0.23499999999999999</v>
      </c>
      <c r="M80" s="6"/>
      <c r="N80" s="7">
        <v>6.0999999999999999E-2</v>
      </c>
      <c r="O80" s="6"/>
    </row>
    <row r="81" spans="2:15" x14ac:dyDescent="0.3">
      <c r="B81" s="6" t="s">
        <v>234</v>
      </c>
      <c r="C81" s="6"/>
      <c r="D81" s="7">
        <v>5858.8379999999997</v>
      </c>
      <c r="E81" s="6"/>
      <c r="F81" s="7">
        <v>23</v>
      </c>
      <c r="G81" s="6"/>
      <c r="H81" s="7">
        <v>254.732</v>
      </c>
      <c r="I81" s="6"/>
      <c r="J81" s="7"/>
      <c r="K81" s="6"/>
      <c r="L81" s="7"/>
      <c r="M81" s="6"/>
      <c r="N81" s="7"/>
      <c r="O81" s="6"/>
    </row>
    <row r="82" spans="2:15" x14ac:dyDescent="0.3">
      <c r="B82" s="6" t="s">
        <v>236</v>
      </c>
      <c r="C82" s="6"/>
      <c r="D82" s="7">
        <v>216.98599999999999</v>
      </c>
      <c r="E82" s="6"/>
      <c r="F82" s="7">
        <v>1</v>
      </c>
      <c r="G82" s="6"/>
      <c r="H82" s="7">
        <v>216.98599999999999</v>
      </c>
      <c r="I82" s="6"/>
      <c r="J82" s="7">
        <v>1.468</v>
      </c>
      <c r="K82" s="6"/>
      <c r="L82" s="7">
        <v>0.23799999999999999</v>
      </c>
      <c r="M82" s="6"/>
      <c r="N82" s="7">
        <v>0.06</v>
      </c>
      <c r="O82" s="6"/>
    </row>
    <row r="83" spans="2:15" ht="28.8" x14ac:dyDescent="0.3">
      <c r="B83" s="6" t="s">
        <v>255</v>
      </c>
      <c r="C83" s="6"/>
      <c r="D83" s="7">
        <v>3.8660000000000001</v>
      </c>
      <c r="E83" s="6"/>
      <c r="F83" s="7">
        <v>1</v>
      </c>
      <c r="G83" s="6"/>
      <c r="H83" s="7">
        <v>3.8660000000000001</v>
      </c>
      <c r="I83" s="6"/>
      <c r="J83" s="7">
        <v>2.5999999999999999E-2</v>
      </c>
      <c r="K83" s="6"/>
      <c r="L83" s="7">
        <v>0.873</v>
      </c>
      <c r="M83" s="6"/>
      <c r="N83" s="7">
        <v>1E-3</v>
      </c>
      <c r="O83" s="6"/>
    </row>
    <row r="84" spans="2:15" x14ac:dyDescent="0.3">
      <c r="B84" s="6" t="s">
        <v>234</v>
      </c>
      <c r="C84" s="6"/>
      <c r="D84" s="7">
        <v>3399.9740000000002</v>
      </c>
      <c r="E84" s="6"/>
      <c r="F84" s="7">
        <v>23</v>
      </c>
      <c r="G84" s="6"/>
      <c r="H84" s="7">
        <v>147.82499999999999</v>
      </c>
      <c r="I84" s="6"/>
      <c r="J84" s="7"/>
      <c r="K84" s="6"/>
      <c r="L84" s="7"/>
      <c r="M84" s="6"/>
      <c r="N84" s="7"/>
      <c r="O84" s="6"/>
    </row>
    <row r="85" spans="2:15" ht="15" thickBot="1" x14ac:dyDescent="0.35">
      <c r="B85" s="16"/>
      <c r="C85" s="16"/>
      <c r="D85" s="16"/>
      <c r="E85" s="16"/>
      <c r="F85" s="16"/>
      <c r="G85" s="16"/>
      <c r="H85" s="16"/>
      <c r="I85" s="16"/>
      <c r="J85" s="16"/>
      <c r="K85" s="16"/>
      <c r="L85" s="16"/>
      <c r="M85" s="16"/>
      <c r="N85" s="16"/>
      <c r="O85" s="16"/>
    </row>
    <row r="86" spans="2:15" ht="14.4" customHeight="1" x14ac:dyDescent="0.3">
      <c r="B86" s="17" t="s">
        <v>237</v>
      </c>
      <c r="C86" s="17"/>
      <c r="D86" s="17"/>
      <c r="E86" s="17"/>
      <c r="F86" s="17"/>
      <c r="G86" s="17"/>
      <c r="H86" s="17"/>
      <c r="I86" s="17"/>
      <c r="J86" s="17"/>
      <c r="K86" s="17"/>
      <c r="L86" s="17"/>
      <c r="M86" s="17"/>
      <c r="N86" s="17"/>
      <c r="O86" s="17"/>
    </row>
    <row r="88" spans="2:15" ht="15" thickBot="1" x14ac:dyDescent="0.35">
      <c r="B88" s="14" t="s">
        <v>238</v>
      </c>
      <c r="C88" s="14"/>
      <c r="D88" s="14"/>
      <c r="E88" s="14"/>
      <c r="F88" s="14"/>
      <c r="G88" s="14"/>
      <c r="H88" s="14"/>
      <c r="I88" s="14"/>
      <c r="J88" s="14"/>
      <c r="K88" s="14"/>
      <c r="L88" s="14"/>
      <c r="M88" s="14"/>
      <c r="N88" s="14"/>
      <c r="O88" s="14"/>
    </row>
    <row r="89" spans="2:15" ht="15" thickBot="1" x14ac:dyDescent="0.35">
      <c r="B89" s="15" t="s">
        <v>226</v>
      </c>
      <c r="C89" s="15"/>
      <c r="D89" s="15" t="s">
        <v>227</v>
      </c>
      <c r="E89" s="15"/>
      <c r="F89" s="15" t="s">
        <v>228</v>
      </c>
      <c r="G89" s="15"/>
      <c r="H89" s="15" t="s">
        <v>229</v>
      </c>
      <c r="I89" s="15"/>
      <c r="J89" s="15" t="s">
        <v>230</v>
      </c>
      <c r="K89" s="15"/>
      <c r="L89" s="15" t="s">
        <v>231</v>
      </c>
      <c r="M89" s="15"/>
      <c r="N89" s="15" t="s">
        <v>232</v>
      </c>
      <c r="O89" s="15"/>
    </row>
    <row r="90" spans="2:15" x14ac:dyDescent="0.3">
      <c r="B90" s="6" t="s">
        <v>1</v>
      </c>
      <c r="C90" s="6"/>
      <c r="D90" s="7">
        <v>7276.8440000000001</v>
      </c>
      <c r="E90" s="6"/>
      <c r="F90" s="7">
        <v>1</v>
      </c>
      <c r="G90" s="6"/>
      <c r="H90" s="7">
        <v>7276.8440000000001</v>
      </c>
      <c r="I90" s="6"/>
      <c r="J90" s="7">
        <v>8.2080000000000002</v>
      </c>
      <c r="K90" s="6"/>
      <c r="L90" s="7">
        <v>8.9999999999999993E-3</v>
      </c>
      <c r="M90" s="6"/>
      <c r="N90" s="7">
        <v>0.26300000000000001</v>
      </c>
      <c r="O90" s="6"/>
    </row>
    <row r="91" spans="2:15" x14ac:dyDescent="0.3">
      <c r="B91" s="6" t="s">
        <v>234</v>
      </c>
      <c r="C91" s="6"/>
      <c r="D91" s="7">
        <v>20391.396000000001</v>
      </c>
      <c r="E91" s="6"/>
      <c r="F91" s="7">
        <v>23</v>
      </c>
      <c r="G91" s="6"/>
      <c r="H91" s="7">
        <v>886.58199999999999</v>
      </c>
      <c r="I91" s="6"/>
      <c r="J91" s="7"/>
      <c r="K91" s="6"/>
      <c r="L91" s="7"/>
      <c r="M91" s="6"/>
      <c r="N91" s="7"/>
      <c r="O91" s="6"/>
    </row>
    <row r="92" spans="2:15" ht="15" thickBot="1" x14ac:dyDescent="0.35">
      <c r="B92" s="16"/>
      <c r="C92" s="16"/>
      <c r="D92" s="16"/>
      <c r="E92" s="16"/>
      <c r="F92" s="16"/>
      <c r="G92" s="16"/>
      <c r="H92" s="16"/>
      <c r="I92" s="16"/>
      <c r="J92" s="16"/>
      <c r="K92" s="16"/>
      <c r="L92" s="16"/>
      <c r="M92" s="16"/>
      <c r="N92" s="16"/>
      <c r="O92" s="16"/>
    </row>
    <row r="93" spans="2:15" ht="14.4" customHeight="1" x14ac:dyDescent="0.3">
      <c r="B93" s="17" t="s">
        <v>237</v>
      </c>
      <c r="C93" s="17"/>
      <c r="D93" s="17"/>
      <c r="E93" s="17"/>
      <c r="F93" s="17"/>
      <c r="G93" s="17"/>
      <c r="H93" s="17"/>
      <c r="I93" s="17"/>
      <c r="J93" s="17"/>
      <c r="K93" s="17"/>
      <c r="L93" s="17"/>
      <c r="M93" s="17"/>
      <c r="N93" s="17"/>
      <c r="O93" s="17"/>
    </row>
  </sheetData>
  <mergeCells count="39">
    <mergeCell ref="B92:O92"/>
    <mergeCell ref="B93:O93"/>
    <mergeCell ref="B85:O85"/>
    <mergeCell ref="B86:O86"/>
    <mergeCell ref="B88:O88"/>
    <mergeCell ref="B89:C89"/>
    <mergeCell ref="D89:E89"/>
    <mergeCell ref="F89:G89"/>
    <mergeCell ref="H89:I89"/>
    <mergeCell ref="J89:K89"/>
    <mergeCell ref="L89:M89"/>
    <mergeCell ref="N89:O89"/>
    <mergeCell ref="B67:M67"/>
    <mergeCell ref="B68:M68"/>
    <mergeCell ref="B74:O74"/>
    <mergeCell ref="B75:C75"/>
    <mergeCell ref="D75:E75"/>
    <mergeCell ref="F75:G75"/>
    <mergeCell ref="H75:I75"/>
    <mergeCell ref="J75:K75"/>
    <mergeCell ref="L75:M75"/>
    <mergeCell ref="N75:O75"/>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106C269A-8726-4A6B-A2DB-84ACB16AA911}"/>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C08A-69F8-4E67-B576-26BD3B1B2FDC}">
  <dimension ref="A1:AF111"/>
  <sheetViews>
    <sheetView zoomScaleNormal="100" workbookViewId="0">
      <pane xSplit="1" topLeftCell="B1" activePane="topRight" state="frozen"/>
      <selection pane="topRight" activeCell="A5" sqref="A5"/>
    </sheetView>
  </sheetViews>
  <sheetFormatPr defaultRowHeight="14.4" x14ac:dyDescent="0.3"/>
  <cols>
    <col min="1" max="1" width="21.21875" bestFit="1" customWidth="1"/>
    <col min="2" max="2" width="23.5546875" customWidth="1"/>
    <col min="3" max="3" width="24.88671875" customWidth="1"/>
    <col min="4" max="4" width="24.44140625" customWidth="1"/>
    <col min="5" max="5" width="25.6640625" bestFit="1" customWidth="1"/>
    <col min="6" max="6" width="20.109375" customWidth="1"/>
    <col min="11" max="11" width="10.77734375" bestFit="1" customWidth="1"/>
    <col min="12" max="12" width="10.77734375" customWidth="1"/>
  </cols>
  <sheetData>
    <row r="1" spans="1:32" x14ac:dyDescent="0.3">
      <c r="A1" t="s">
        <v>613</v>
      </c>
      <c r="B1" t="str">
        <f>'Full Data Set'!AX1</f>
        <v>Maximum SmO2 VL PreBFR</v>
      </c>
      <c r="C1" t="str">
        <f>'Full Data Set'!AY1</f>
        <v>Maximum SmO2 VL PostBFR</v>
      </c>
      <c r="D1" t="str">
        <f>'Full Data Set'!AZ1</f>
        <v>Maximum SmO2 VL PreTRE</v>
      </c>
      <c r="E1" t="str">
        <f>'Full Data Set'!BA1</f>
        <v>Maximum SmO2 VL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Set'!AX2</f>
        <v>84</v>
      </c>
      <c r="C2">
        <f>'Full Data Set'!AY2</f>
        <v>88</v>
      </c>
      <c r="D2">
        <f>'Full Data Set'!AZ2</f>
        <v>83</v>
      </c>
      <c r="E2">
        <f>'Full Data Set'!BA2</f>
        <v>86</v>
      </c>
      <c r="F2">
        <v>1</v>
      </c>
      <c r="H2">
        <f>'Graph x axis'!B2</f>
        <v>25</v>
      </c>
      <c r="I2">
        <f>'Graph x axis'!C2</f>
        <v>-1.5</v>
      </c>
      <c r="K2" t="s">
        <v>205</v>
      </c>
      <c r="L2">
        <f>H2+I2</f>
        <v>23.5</v>
      </c>
      <c r="M2">
        <f>AVERAGE(D2:D26)</f>
        <v>79.739999999999995</v>
      </c>
      <c r="N2">
        <f>_xlfn.STDEV.S(D2:D26)</f>
        <v>9.0888209723080458</v>
      </c>
      <c r="O2">
        <f>H2+I4</f>
        <v>26.5</v>
      </c>
      <c r="P2">
        <f>AVERAGE(B2:B26)</f>
        <v>79.099999999999994</v>
      </c>
      <c r="Q2">
        <f>_xlfn.STDEV.S(B2:B26)</f>
        <v>8.4656167328001963</v>
      </c>
      <c r="S2">
        <f>'Graph x axis'!E2</f>
        <v>-0.5</v>
      </c>
      <c r="U2">
        <f>H2+S2+I2</f>
        <v>23</v>
      </c>
      <c r="V2">
        <f>AVERAGE(D2:D15)</f>
        <v>82.571428571428569</v>
      </c>
      <c r="W2">
        <f>_xlfn.STDEV.S(D2:D15)</f>
        <v>5.4732114846809967</v>
      </c>
      <c r="X2">
        <f>H2+S4+I2</f>
        <v>24</v>
      </c>
      <c r="Y2">
        <f>AVERAGE(D16:D26)</f>
        <v>76.13636363636364</v>
      </c>
      <c r="Z2">
        <f>_xlfn.STDEV.S(D16:D26)</f>
        <v>11.567391471483344</v>
      </c>
      <c r="AA2">
        <f>H2+S2+I4</f>
        <v>26</v>
      </c>
      <c r="AB2">
        <f>AVERAGE(B2:B15)</f>
        <v>81.714285714285708</v>
      </c>
      <c r="AC2">
        <f>_xlfn.STDEV.S(B2:B15)</f>
        <v>6.7985130888879093</v>
      </c>
      <c r="AD2">
        <f>H2+S4+I4</f>
        <v>27</v>
      </c>
      <c r="AE2">
        <f>AVERAGE(B16:B26)</f>
        <v>75.772727272727266</v>
      </c>
      <c r="AF2">
        <f>_xlfn.STDEV.S(B16:B26)</f>
        <v>9.4956928034863068</v>
      </c>
    </row>
    <row r="3" spans="1:32" x14ac:dyDescent="0.3">
      <c r="B3">
        <f>'Full Data Set'!AX3</f>
        <v>84</v>
      </c>
      <c r="C3">
        <f>'Full Data Set'!AY3</f>
        <v>90</v>
      </c>
      <c r="D3">
        <f>'Full Data Set'!AZ3</f>
        <v>87</v>
      </c>
      <c r="E3">
        <f>'Full Data Set'!BA3</f>
        <v>80</v>
      </c>
      <c r="F3">
        <v>1</v>
      </c>
      <c r="H3" t="s">
        <v>206</v>
      </c>
      <c r="I3" t="s">
        <v>113</v>
      </c>
      <c r="K3" t="s">
        <v>206</v>
      </c>
      <c r="L3">
        <f>H4+I2</f>
        <v>73.5</v>
      </c>
      <c r="M3">
        <f>AVERAGE(E2:E26)</f>
        <v>84.88</v>
      </c>
      <c r="N3">
        <f>_xlfn.STDEV.S(E2:E26)</f>
        <v>5.0420729863816929</v>
      </c>
      <c r="O3">
        <f>H4+I4</f>
        <v>76.5</v>
      </c>
      <c r="P3">
        <f>AVERAGE(C2:C26)</f>
        <v>83.42</v>
      </c>
      <c r="Q3">
        <f>_xlfn.STDEV.S(C2:C26)</f>
        <v>8.0151939049116798</v>
      </c>
      <c r="S3" t="str">
        <f>'Graph x axis'!E3</f>
        <v>Women</v>
      </c>
      <c r="U3">
        <f>H4+S2+I2</f>
        <v>73</v>
      </c>
      <c r="V3">
        <f>AVERAGE(E2:E15)</f>
        <v>85.178571428571431</v>
      </c>
      <c r="W3">
        <f>_xlfn.STDEV.S(E2:E15)</f>
        <v>3.7499084237902651</v>
      </c>
      <c r="X3">
        <f>H4+S4+I2</f>
        <v>74</v>
      </c>
      <c r="Y3">
        <f>AVERAGE(E16:E26)</f>
        <v>84.5</v>
      </c>
      <c r="Z3">
        <f>_xlfn.STDEV.S(E16:E26)</f>
        <v>6.5153664517047698</v>
      </c>
      <c r="AA3">
        <f>H4+S2+I4</f>
        <v>76</v>
      </c>
      <c r="AB3">
        <f>AVERAGE(C2:C15)</f>
        <v>85.071428571428569</v>
      </c>
      <c r="AC3">
        <f>_xlfn.STDEV.S(C2:C15)</f>
        <v>5.7974037387342712</v>
      </c>
      <c r="AD3">
        <f>H4+S4+I4</f>
        <v>77</v>
      </c>
      <c r="AE3">
        <f>AVERAGE(C16:C26)</f>
        <v>81.318181818181813</v>
      </c>
      <c r="AF3">
        <f>_xlfn.STDEV.S(C16:C26)</f>
        <v>10.090274345310773</v>
      </c>
    </row>
    <row r="4" spans="1:32" x14ac:dyDescent="0.3">
      <c r="A4" t="s">
        <v>593</v>
      </c>
      <c r="B4">
        <f>'Full Data Set'!AX4</f>
        <v>89</v>
      </c>
      <c r="C4">
        <f>'Full Data Set'!AY4</f>
        <v>90</v>
      </c>
      <c r="D4">
        <f>'Full Data Set'!AZ4</f>
        <v>88</v>
      </c>
      <c r="E4">
        <f>'Full Data Set'!BA4</f>
        <v>85</v>
      </c>
      <c r="F4">
        <v>1</v>
      </c>
      <c r="H4">
        <f>'Graph x axis'!B4</f>
        <v>75</v>
      </c>
      <c r="I4">
        <f>'Graph x axis'!C4</f>
        <v>1.5</v>
      </c>
      <c r="S4">
        <f>'Graph x axis'!E4</f>
        <v>0.5</v>
      </c>
    </row>
    <row r="5" spans="1:32" x14ac:dyDescent="0.3">
      <c r="A5" s="10" t="s">
        <v>594</v>
      </c>
      <c r="B5">
        <f>'Full Data Set'!AX5</f>
        <v>84</v>
      </c>
      <c r="C5">
        <f>'Full Data Set'!AY5</f>
        <v>88</v>
      </c>
      <c r="D5">
        <f>'Full Data Set'!AZ5</f>
        <v>83</v>
      </c>
      <c r="E5">
        <f>'Full Data Set'!BA5</f>
        <v>81</v>
      </c>
      <c r="F5">
        <v>1</v>
      </c>
    </row>
    <row r="6" spans="1:32" x14ac:dyDescent="0.3">
      <c r="B6">
        <f>'Full Data Set'!AX6</f>
        <v>90</v>
      </c>
      <c r="C6">
        <f>'Full Data Set'!AY6</f>
        <v>90</v>
      </c>
      <c r="D6">
        <f>'Full Data Set'!AZ6</f>
        <v>89</v>
      </c>
      <c r="E6">
        <f>'Full Data Set'!BA6</f>
        <v>91</v>
      </c>
      <c r="F6">
        <v>1</v>
      </c>
    </row>
    <row r="7" spans="1:32" x14ac:dyDescent="0.3">
      <c r="A7" t="s">
        <v>636</v>
      </c>
      <c r="B7">
        <f>'Full Data Set'!AX7</f>
        <v>74</v>
      </c>
      <c r="C7">
        <f>'Full Data Set'!AY7</f>
        <v>77</v>
      </c>
      <c r="D7">
        <f>'Full Data Set'!AZ7</f>
        <v>72</v>
      </c>
      <c r="E7">
        <f>'Full Data Set'!BA7</f>
        <v>89</v>
      </c>
      <c r="F7">
        <v>1</v>
      </c>
    </row>
    <row r="8" spans="1:32" x14ac:dyDescent="0.3">
      <c r="A8" t="s">
        <v>635</v>
      </c>
      <c r="B8">
        <f>'Full Data Set'!AX8</f>
        <v>83</v>
      </c>
      <c r="C8">
        <f>'Full Data Set'!AY8</f>
        <v>86</v>
      </c>
      <c r="D8">
        <f>'Full Data Set'!AZ8</f>
        <v>78</v>
      </c>
      <c r="E8">
        <f>'Full Data Set'!BA8</f>
        <v>83</v>
      </c>
      <c r="F8">
        <v>1</v>
      </c>
    </row>
    <row r="9" spans="1:32" x14ac:dyDescent="0.3">
      <c r="A9" t="s">
        <v>634</v>
      </c>
      <c r="B9">
        <f>'Full Data Set'!AX9</f>
        <v>78</v>
      </c>
      <c r="C9">
        <f>'Full Data Set'!AY9</f>
        <v>87</v>
      </c>
      <c r="D9">
        <f>'Full Data Set'!AZ9</f>
        <v>84</v>
      </c>
      <c r="E9">
        <f>'Full Data Set'!BA9</f>
        <v>84</v>
      </c>
      <c r="F9">
        <v>1</v>
      </c>
    </row>
    <row r="10" spans="1:32" x14ac:dyDescent="0.3">
      <c r="B10">
        <f>'Full Data Set'!AX10</f>
        <v>91</v>
      </c>
      <c r="C10">
        <f>'Full Data Set'!AY10</f>
        <v>88</v>
      </c>
      <c r="D10">
        <f>'Full Data Set'!AZ10</f>
        <v>88</v>
      </c>
      <c r="E10">
        <f>'Full Data Set'!BA10</f>
        <v>90.5</v>
      </c>
      <c r="F10">
        <v>1</v>
      </c>
    </row>
    <row r="11" spans="1:32" x14ac:dyDescent="0.3">
      <c r="B11">
        <f>'Full Data Set'!AX11</f>
        <v>85</v>
      </c>
      <c r="C11">
        <f>'Full Data Set'!AY11</f>
        <v>76</v>
      </c>
      <c r="D11">
        <f>'Full Data Set'!AZ11</f>
        <v>85</v>
      </c>
      <c r="E11">
        <f>'Full Data Set'!BA11</f>
        <v>87</v>
      </c>
      <c r="F11">
        <v>1</v>
      </c>
    </row>
    <row r="12" spans="1:32" x14ac:dyDescent="0.3">
      <c r="B12">
        <f>'Full Data Set'!AX12</f>
        <v>79</v>
      </c>
      <c r="C12">
        <f>'Full Data Set'!AY12</f>
        <v>91</v>
      </c>
      <c r="D12">
        <f>'Full Data Set'!AZ12</f>
        <v>86</v>
      </c>
      <c r="E12">
        <f>'Full Data Set'!BA12</f>
        <v>86</v>
      </c>
      <c r="F12">
        <v>1</v>
      </c>
    </row>
    <row r="13" spans="1:32" x14ac:dyDescent="0.3">
      <c r="B13">
        <f>'Full Data Set'!AX13</f>
        <v>72</v>
      </c>
      <c r="C13">
        <f>'Full Data Set'!AY13</f>
        <v>73</v>
      </c>
      <c r="D13">
        <f>'Full Data Set'!AZ13</f>
        <v>76</v>
      </c>
      <c r="E13">
        <f>'Full Data Set'!BA13</f>
        <v>79</v>
      </c>
      <c r="F13">
        <v>1</v>
      </c>
    </row>
    <row r="14" spans="1:32" x14ac:dyDescent="0.3">
      <c r="B14">
        <f>'Full Data Set'!AX14</f>
        <v>83</v>
      </c>
      <c r="C14">
        <f>'Full Data Set'!AY14</f>
        <v>83</v>
      </c>
      <c r="D14">
        <f>'Full Data Set'!AZ14</f>
        <v>83</v>
      </c>
      <c r="E14">
        <f>'Full Data Set'!BA14</f>
        <v>88</v>
      </c>
      <c r="F14">
        <v>1</v>
      </c>
    </row>
    <row r="15" spans="1:32" x14ac:dyDescent="0.3">
      <c r="B15">
        <f>'Full Data Set'!AX15</f>
        <v>68</v>
      </c>
      <c r="C15">
        <f>'Full Data Set'!AY15</f>
        <v>84</v>
      </c>
      <c r="D15">
        <f>'Full Data Set'!AZ15</f>
        <v>74</v>
      </c>
      <c r="E15">
        <f>'Full Data Set'!BA15</f>
        <v>83</v>
      </c>
      <c r="F15">
        <v>1</v>
      </c>
    </row>
    <row r="16" spans="1:32" x14ac:dyDescent="0.3">
      <c r="B16">
        <f>'Full Data Set'!AX16</f>
        <v>62</v>
      </c>
      <c r="C16">
        <f>'Full Data Set'!AY16</f>
        <v>65</v>
      </c>
      <c r="D16">
        <f>'Full Data Set'!AZ16</f>
        <v>77</v>
      </c>
      <c r="E16">
        <f>'Full Data Set'!BA16</f>
        <v>91</v>
      </c>
      <c r="F16">
        <v>0</v>
      </c>
    </row>
    <row r="17" spans="2:6" x14ac:dyDescent="0.3">
      <c r="B17">
        <f>'Full Data Set'!AX17</f>
        <v>61</v>
      </c>
      <c r="C17">
        <f>'Full Data Set'!AY17</f>
        <v>80</v>
      </c>
      <c r="D17">
        <f>'Full Data Set'!AZ17</f>
        <v>57</v>
      </c>
      <c r="E17">
        <f>'Full Data Set'!BA17</f>
        <v>82</v>
      </c>
      <c r="F17">
        <v>0</v>
      </c>
    </row>
    <row r="18" spans="2:6" x14ac:dyDescent="0.3">
      <c r="B18">
        <f>'Full Data Set'!AX18</f>
        <v>89</v>
      </c>
      <c r="C18">
        <f>'Full Data Set'!AY18</f>
        <v>88</v>
      </c>
      <c r="D18">
        <f>'Full Data Set'!AZ18</f>
        <v>89</v>
      </c>
      <c r="E18">
        <f>'Full Data Set'!BA18</f>
        <v>88</v>
      </c>
      <c r="F18">
        <v>0</v>
      </c>
    </row>
    <row r="19" spans="2:6" x14ac:dyDescent="0.3">
      <c r="B19">
        <f>'Full Data Set'!AX19</f>
        <v>64</v>
      </c>
      <c r="C19">
        <f>'Full Data Set'!AY19</f>
        <v>65</v>
      </c>
      <c r="D19">
        <f>'Full Data Set'!AZ19</f>
        <v>57</v>
      </c>
      <c r="E19">
        <f>'Full Data Set'!BA19</f>
        <v>85</v>
      </c>
      <c r="F19">
        <v>0</v>
      </c>
    </row>
    <row r="20" spans="2:6" x14ac:dyDescent="0.3">
      <c r="B20">
        <f>'Full Data Set'!AX20</f>
        <v>79</v>
      </c>
      <c r="C20">
        <f>'Full Data Set'!AY20</f>
        <v>91</v>
      </c>
      <c r="D20">
        <f>'Full Data Set'!AZ20</f>
        <v>84</v>
      </c>
      <c r="E20">
        <f>'Full Data Set'!BA20</f>
        <v>87</v>
      </c>
      <c r="F20">
        <v>0</v>
      </c>
    </row>
    <row r="21" spans="2:6" x14ac:dyDescent="0.3">
      <c r="B21">
        <f>'Full Data Set'!AX21</f>
        <v>82</v>
      </c>
      <c r="C21">
        <f>'Full Data Set'!AY21</f>
        <v>83.5</v>
      </c>
      <c r="D21">
        <f>'Full Data Set'!AZ21</f>
        <v>71</v>
      </c>
      <c r="E21">
        <f>'Full Data Set'!BA21</f>
        <v>80</v>
      </c>
      <c r="F21">
        <v>0</v>
      </c>
    </row>
    <row r="22" spans="2:6" x14ac:dyDescent="0.3">
      <c r="B22">
        <f>'Full Data Set'!AX22</f>
        <v>82</v>
      </c>
      <c r="C22">
        <f>'Full Data Set'!AY22</f>
        <v>90</v>
      </c>
      <c r="D22">
        <f>'Full Data Set'!AZ22</f>
        <v>71</v>
      </c>
      <c r="E22">
        <f>'Full Data Set'!BA22</f>
        <v>70.5</v>
      </c>
      <c r="F22">
        <v>0</v>
      </c>
    </row>
    <row r="23" spans="2:6" x14ac:dyDescent="0.3">
      <c r="B23">
        <f>'Full Data Set'!AX23</f>
        <v>81.5</v>
      </c>
      <c r="C23">
        <f>'Full Data Set'!AY23</f>
        <v>83</v>
      </c>
      <c r="D23">
        <f>'Full Data Set'!AZ23</f>
        <v>78</v>
      </c>
      <c r="E23">
        <f>'Full Data Set'!BA23</f>
        <v>85</v>
      </c>
      <c r="F23">
        <v>0</v>
      </c>
    </row>
    <row r="24" spans="2:6" x14ac:dyDescent="0.3">
      <c r="B24">
        <f>'Full Data Set'!AX24</f>
        <v>80</v>
      </c>
      <c r="C24">
        <f>'Full Data Set'!AY24</f>
        <v>90</v>
      </c>
      <c r="D24">
        <f>'Full Data Set'!AZ24</f>
        <v>87.5</v>
      </c>
      <c r="E24">
        <f>'Full Data Set'!BA24</f>
        <v>91</v>
      </c>
      <c r="F24">
        <v>0</v>
      </c>
    </row>
    <row r="25" spans="2:6" x14ac:dyDescent="0.3">
      <c r="B25">
        <f>'Full Data Set'!AX25</f>
        <v>81</v>
      </c>
      <c r="C25">
        <f>'Full Data Set'!AY25</f>
        <v>70</v>
      </c>
      <c r="D25">
        <f>'Full Data Set'!AZ25</f>
        <v>76</v>
      </c>
      <c r="E25">
        <f>'Full Data Set'!BA25</f>
        <v>78</v>
      </c>
      <c r="F25">
        <v>0</v>
      </c>
    </row>
    <row r="26" spans="2:6" x14ac:dyDescent="0.3">
      <c r="B26">
        <f>'Full Data Set'!AX26</f>
        <v>72</v>
      </c>
      <c r="C26">
        <f>'Full Data Set'!AY26</f>
        <v>89</v>
      </c>
      <c r="D26">
        <f>'Full Data Set'!AZ26</f>
        <v>90</v>
      </c>
      <c r="E26">
        <f>'Full Data Set'!BA26</f>
        <v>92</v>
      </c>
      <c r="F26">
        <v>0</v>
      </c>
    </row>
    <row r="48" spans="1:1" s="4" customFormat="1" x14ac:dyDescent="0.3">
      <c r="A48"/>
    </row>
    <row r="49" spans="2:15" x14ac:dyDescent="0.3">
      <c r="B49" t="s">
        <v>279</v>
      </c>
    </row>
    <row r="51" spans="2:15" ht="23.4" x14ac:dyDescent="0.3">
      <c r="B51" s="5" t="s">
        <v>549</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ht="16.2" x14ac:dyDescent="0.3">
      <c r="B55" s="6" t="s">
        <v>233</v>
      </c>
      <c r="C55" s="6"/>
      <c r="D55" s="7">
        <v>559.32299999999998</v>
      </c>
      <c r="E55" s="6"/>
      <c r="F55" s="7">
        <v>1</v>
      </c>
      <c r="G55" s="6"/>
      <c r="H55" s="7">
        <v>559.32299999999998</v>
      </c>
      <c r="I55" s="6"/>
      <c r="J55" s="7">
        <v>15.853</v>
      </c>
      <c r="K55" s="6"/>
      <c r="L55" s="7" t="s">
        <v>550</v>
      </c>
      <c r="M55" s="6"/>
      <c r="N55" s="7">
        <v>0.39800000000000002</v>
      </c>
      <c r="O55" s="6"/>
    </row>
    <row r="56" spans="2:15" x14ac:dyDescent="0.3">
      <c r="B56" s="6" t="s">
        <v>234</v>
      </c>
      <c r="C56" s="6"/>
      <c r="D56" s="7">
        <v>846.74</v>
      </c>
      <c r="E56" s="6"/>
      <c r="F56" s="7">
        <v>24</v>
      </c>
      <c r="G56" s="6"/>
      <c r="H56" s="7">
        <v>35.280999999999999</v>
      </c>
      <c r="I56" s="6"/>
      <c r="J56" s="7"/>
      <c r="K56" s="6"/>
      <c r="L56" s="7"/>
      <c r="M56" s="6"/>
      <c r="N56" s="7"/>
      <c r="O56" s="6"/>
    </row>
    <row r="57" spans="2:15" x14ac:dyDescent="0.3">
      <c r="B57" s="6" t="s">
        <v>235</v>
      </c>
      <c r="C57" s="6"/>
      <c r="D57" s="7">
        <v>27.562000000000001</v>
      </c>
      <c r="E57" s="6"/>
      <c r="F57" s="7">
        <v>1</v>
      </c>
      <c r="G57" s="6"/>
      <c r="H57" s="7">
        <v>27.562000000000001</v>
      </c>
      <c r="I57" s="6"/>
      <c r="J57" s="7">
        <v>0.65900000000000003</v>
      </c>
      <c r="K57" s="6"/>
      <c r="L57" s="7">
        <v>0.42499999999999999</v>
      </c>
      <c r="M57" s="6"/>
      <c r="N57" s="7">
        <v>2.7E-2</v>
      </c>
      <c r="O57" s="6"/>
    </row>
    <row r="58" spans="2:15" x14ac:dyDescent="0.3">
      <c r="B58" s="6" t="s">
        <v>234</v>
      </c>
      <c r="C58" s="6"/>
      <c r="D58" s="7">
        <v>1004</v>
      </c>
      <c r="E58" s="6"/>
      <c r="F58" s="7">
        <v>24</v>
      </c>
      <c r="G58" s="6"/>
      <c r="H58" s="7">
        <v>41.832999999999998</v>
      </c>
      <c r="I58" s="6"/>
      <c r="J58" s="7"/>
      <c r="K58" s="6"/>
      <c r="L58" s="7"/>
      <c r="M58" s="6"/>
      <c r="N58" s="7"/>
      <c r="O58" s="6"/>
    </row>
    <row r="59" spans="2:15" x14ac:dyDescent="0.3">
      <c r="B59" s="6" t="s">
        <v>236</v>
      </c>
      <c r="C59" s="6"/>
      <c r="D59" s="7">
        <v>4.202</v>
      </c>
      <c r="E59" s="6"/>
      <c r="F59" s="7">
        <v>1</v>
      </c>
      <c r="G59" s="6"/>
      <c r="H59" s="7">
        <v>4.202</v>
      </c>
      <c r="I59" s="6"/>
      <c r="J59" s="7">
        <v>0.16600000000000001</v>
      </c>
      <c r="K59" s="6"/>
      <c r="L59" s="7">
        <v>0.68700000000000006</v>
      </c>
      <c r="M59" s="6"/>
      <c r="N59" s="7">
        <v>7.0000000000000001E-3</v>
      </c>
      <c r="O59" s="6"/>
    </row>
    <row r="60" spans="2:15" x14ac:dyDescent="0.3">
      <c r="B60" s="6" t="s">
        <v>234</v>
      </c>
      <c r="C60" s="6"/>
      <c r="D60" s="7">
        <v>606.36</v>
      </c>
      <c r="E60" s="6"/>
      <c r="F60" s="7">
        <v>24</v>
      </c>
      <c r="G60" s="6"/>
      <c r="H60" s="7">
        <v>25.265000000000001</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3" ht="15" thickBot="1" x14ac:dyDescent="0.35">
      <c r="B65" s="15" t="s">
        <v>226</v>
      </c>
      <c r="C65" s="15"/>
      <c r="D65" s="15" t="s">
        <v>227</v>
      </c>
      <c r="E65" s="15"/>
      <c r="F65" s="15" t="s">
        <v>228</v>
      </c>
      <c r="G65" s="15"/>
      <c r="H65" s="15" t="s">
        <v>229</v>
      </c>
      <c r="I65" s="15"/>
      <c r="J65" s="15" t="s">
        <v>230</v>
      </c>
      <c r="K65" s="15"/>
      <c r="L65" s="15" t="s">
        <v>231</v>
      </c>
      <c r="M65" s="15"/>
    </row>
    <row r="66" spans="1:13" x14ac:dyDescent="0.3">
      <c r="B66" s="6" t="s">
        <v>234</v>
      </c>
      <c r="C66" s="6"/>
      <c r="D66" s="7">
        <v>3397.44</v>
      </c>
      <c r="E66" s="6"/>
      <c r="F66" s="7">
        <v>24</v>
      </c>
      <c r="G66" s="6"/>
      <c r="H66" s="7">
        <v>141.56</v>
      </c>
      <c r="I66" s="6"/>
      <c r="J66" s="7"/>
      <c r="K66" s="6"/>
      <c r="L66" s="7"/>
      <c r="M66" s="6"/>
    </row>
    <row r="67" spans="1:13" ht="15" thickBot="1" x14ac:dyDescent="0.35">
      <c r="B67" s="16"/>
      <c r="C67" s="16"/>
      <c r="D67" s="16"/>
      <c r="E67" s="16"/>
      <c r="F67" s="16"/>
      <c r="G67" s="16"/>
      <c r="H67" s="16"/>
      <c r="I67" s="16"/>
      <c r="J67" s="16"/>
      <c r="K67" s="16"/>
      <c r="L67" s="16"/>
      <c r="M67" s="16"/>
    </row>
    <row r="68" spans="1:13" ht="14.4" customHeight="1" x14ac:dyDescent="0.3">
      <c r="B68" s="17" t="s">
        <v>237</v>
      </c>
      <c r="C68" s="17"/>
      <c r="D68" s="17"/>
      <c r="E68" s="17"/>
      <c r="F68" s="17"/>
      <c r="G68" s="17"/>
      <c r="H68" s="17"/>
      <c r="I68" s="17"/>
      <c r="J68" s="17"/>
      <c r="K68" s="17"/>
      <c r="L68" s="17"/>
      <c r="M68" s="17"/>
    </row>
    <row r="71" spans="1:13" ht="18" x14ac:dyDescent="0.3">
      <c r="B71" s="8" t="s">
        <v>239</v>
      </c>
    </row>
    <row r="73" spans="1:13" ht="15" thickBot="1" x14ac:dyDescent="0.35">
      <c r="B73" s="14" t="s">
        <v>256</v>
      </c>
      <c r="C73" s="14"/>
      <c r="D73" s="14"/>
      <c r="E73" s="14"/>
      <c r="F73" s="14"/>
      <c r="G73" s="14"/>
      <c r="H73" s="14"/>
      <c r="I73" s="14"/>
      <c r="J73" s="14"/>
      <c r="K73" s="14"/>
      <c r="L73" s="14"/>
      <c r="M73" s="14"/>
    </row>
    <row r="74" spans="1:13" ht="15.6" customHeight="1" thickBot="1" x14ac:dyDescent="0.35">
      <c r="B74" s="15"/>
      <c r="C74" s="15"/>
      <c r="D74" s="15"/>
      <c r="E74" s="15"/>
      <c r="F74" s="15" t="s">
        <v>241</v>
      </c>
      <c r="G74" s="15"/>
      <c r="H74" s="15" t="s">
        <v>242</v>
      </c>
      <c r="I74" s="15"/>
      <c r="J74" s="15" t="s">
        <v>243</v>
      </c>
      <c r="K74" s="15"/>
      <c r="L74" s="15" t="s">
        <v>244</v>
      </c>
      <c r="M74" s="15"/>
    </row>
    <row r="75" spans="1:13" ht="16.2" x14ac:dyDescent="0.3">
      <c r="B75" s="6" t="s">
        <v>205</v>
      </c>
      <c r="C75" s="6"/>
      <c r="D75" s="6" t="s">
        <v>206</v>
      </c>
      <c r="E75" s="6"/>
      <c r="F75" s="7">
        <v>-4.7300000000000004</v>
      </c>
      <c r="G75" s="6"/>
      <c r="H75" s="7">
        <v>1.1879999999999999</v>
      </c>
      <c r="I75" s="6"/>
      <c r="J75" s="7">
        <v>-3.9820000000000002</v>
      </c>
      <c r="K75" s="6"/>
      <c r="L75" s="7" t="s">
        <v>550</v>
      </c>
      <c r="M75" s="6"/>
    </row>
    <row r="76" spans="1:13" ht="15" thickBot="1" x14ac:dyDescent="0.35">
      <c r="B76" s="16"/>
      <c r="C76" s="16"/>
      <c r="D76" s="16"/>
      <c r="E76" s="16"/>
      <c r="F76" s="16"/>
      <c r="G76" s="16"/>
      <c r="H76" s="16"/>
      <c r="I76" s="16"/>
      <c r="J76" s="16"/>
      <c r="K76" s="16"/>
      <c r="L76" s="16"/>
      <c r="M76" s="16"/>
    </row>
    <row r="77" spans="1:13" ht="14.4" customHeight="1" x14ac:dyDescent="0.3">
      <c r="B77" s="17" t="s">
        <v>264</v>
      </c>
      <c r="C77" s="17"/>
      <c r="D77" s="17"/>
      <c r="E77" s="17"/>
      <c r="F77" s="17"/>
      <c r="G77" s="17"/>
      <c r="H77" s="17"/>
      <c r="I77" s="17"/>
      <c r="J77" s="17"/>
      <c r="K77" s="17"/>
      <c r="L77" s="17"/>
      <c r="M77" s="17"/>
    </row>
    <row r="79" spans="1:13" s="4" customFormat="1" x14ac:dyDescent="0.3">
      <c r="A79"/>
    </row>
    <row r="81" spans="2:15" ht="23.4" x14ac:dyDescent="0.3">
      <c r="B81" s="5" t="s">
        <v>551</v>
      </c>
    </row>
    <row r="83" spans="2:15" ht="15" thickBot="1" x14ac:dyDescent="0.35">
      <c r="B83" s="14" t="s">
        <v>225</v>
      </c>
      <c r="C83" s="14"/>
      <c r="D83" s="14"/>
      <c r="E83" s="14"/>
      <c r="F83" s="14"/>
      <c r="G83" s="14"/>
      <c r="H83" s="14"/>
      <c r="I83" s="14"/>
      <c r="J83" s="14"/>
      <c r="K83" s="14"/>
      <c r="L83" s="14"/>
      <c r="M83" s="14"/>
      <c r="N83" s="14"/>
      <c r="O83" s="14"/>
    </row>
    <row r="84" spans="2:15" ht="15" thickBot="1" x14ac:dyDescent="0.35">
      <c r="B84" s="15" t="s">
        <v>226</v>
      </c>
      <c r="C84" s="15"/>
      <c r="D84" s="15" t="s">
        <v>227</v>
      </c>
      <c r="E84" s="15"/>
      <c r="F84" s="15" t="s">
        <v>228</v>
      </c>
      <c r="G84" s="15"/>
      <c r="H84" s="15" t="s">
        <v>229</v>
      </c>
      <c r="I84" s="15"/>
      <c r="J84" s="15" t="s">
        <v>230</v>
      </c>
      <c r="K84" s="15"/>
      <c r="L84" s="15" t="s">
        <v>231</v>
      </c>
      <c r="M84" s="15"/>
      <c r="N84" s="15" t="s">
        <v>232</v>
      </c>
      <c r="O84" s="15"/>
    </row>
    <row r="85" spans="2:15" ht="16.2" x14ac:dyDescent="0.3">
      <c r="B85" s="6" t="s">
        <v>233</v>
      </c>
      <c r="C85" s="6"/>
      <c r="D85" s="7">
        <v>608.22500000000002</v>
      </c>
      <c r="E85" s="6"/>
      <c r="F85" s="7">
        <v>1</v>
      </c>
      <c r="G85" s="6"/>
      <c r="H85" s="7">
        <v>608.22500000000002</v>
      </c>
      <c r="I85" s="6"/>
      <c r="J85" s="7">
        <v>18.664000000000001</v>
      </c>
      <c r="K85" s="6"/>
      <c r="L85" s="7" t="s">
        <v>552</v>
      </c>
      <c r="M85" s="6"/>
      <c r="N85" s="7">
        <v>0.44800000000000001</v>
      </c>
      <c r="O85" s="6"/>
    </row>
    <row r="86" spans="2:15" ht="28.8" x14ac:dyDescent="0.3">
      <c r="B86" s="6" t="s">
        <v>253</v>
      </c>
      <c r="C86" s="6"/>
      <c r="D86" s="7">
        <v>97.204999999999998</v>
      </c>
      <c r="E86" s="6"/>
      <c r="F86" s="7">
        <v>1</v>
      </c>
      <c r="G86" s="6"/>
      <c r="H86" s="7">
        <v>97.204999999999998</v>
      </c>
      <c r="I86" s="6"/>
      <c r="J86" s="7">
        <v>2.9830000000000001</v>
      </c>
      <c r="K86" s="6"/>
      <c r="L86" s="7">
        <v>9.8000000000000004E-2</v>
      </c>
      <c r="M86" s="6"/>
      <c r="N86" s="7">
        <v>0.115</v>
      </c>
      <c r="O86" s="6"/>
    </row>
    <row r="87" spans="2:15" x14ac:dyDescent="0.3">
      <c r="B87" s="6" t="s">
        <v>234</v>
      </c>
      <c r="C87" s="6"/>
      <c r="D87" s="7">
        <v>749.53499999999997</v>
      </c>
      <c r="E87" s="6"/>
      <c r="F87" s="7">
        <v>23</v>
      </c>
      <c r="G87" s="6"/>
      <c r="H87" s="7">
        <v>32.588000000000001</v>
      </c>
      <c r="I87" s="6"/>
      <c r="J87" s="7"/>
      <c r="K87" s="6"/>
      <c r="L87" s="7"/>
      <c r="M87" s="6"/>
      <c r="N87" s="7"/>
      <c r="O87" s="6"/>
    </row>
    <row r="88" spans="2:15" x14ac:dyDescent="0.3">
      <c r="B88" s="6" t="s">
        <v>235</v>
      </c>
      <c r="C88" s="6"/>
      <c r="D88" s="7">
        <v>31.32</v>
      </c>
      <c r="E88" s="6"/>
      <c r="F88" s="7">
        <v>1</v>
      </c>
      <c r="G88" s="6"/>
      <c r="H88" s="7">
        <v>31.32</v>
      </c>
      <c r="I88" s="6"/>
      <c r="J88" s="7">
        <v>0.72499999999999998</v>
      </c>
      <c r="K88" s="6"/>
      <c r="L88" s="7">
        <v>0.40300000000000002</v>
      </c>
      <c r="M88" s="6"/>
      <c r="N88" s="7">
        <v>3.1E-2</v>
      </c>
      <c r="O88" s="6"/>
    </row>
    <row r="89" spans="2:15" ht="28.8" x14ac:dyDescent="0.3">
      <c r="B89" s="6" t="s">
        <v>254</v>
      </c>
      <c r="C89" s="6"/>
      <c r="D89" s="7">
        <v>10.26</v>
      </c>
      <c r="E89" s="6"/>
      <c r="F89" s="7">
        <v>1</v>
      </c>
      <c r="G89" s="6"/>
      <c r="H89" s="7">
        <v>10.26</v>
      </c>
      <c r="I89" s="6"/>
      <c r="J89" s="7">
        <v>0.23699999999999999</v>
      </c>
      <c r="K89" s="6"/>
      <c r="L89" s="7">
        <v>0.63100000000000001</v>
      </c>
      <c r="M89" s="6"/>
      <c r="N89" s="7">
        <v>0.01</v>
      </c>
      <c r="O89" s="6"/>
    </row>
    <row r="90" spans="2:15" x14ac:dyDescent="0.3">
      <c r="B90" s="6" t="s">
        <v>234</v>
      </c>
      <c r="C90" s="6"/>
      <c r="D90" s="7">
        <v>993.74</v>
      </c>
      <c r="E90" s="6"/>
      <c r="F90" s="7">
        <v>23</v>
      </c>
      <c r="G90" s="6"/>
      <c r="H90" s="7">
        <v>43.206000000000003</v>
      </c>
      <c r="I90" s="6"/>
      <c r="J90" s="7"/>
      <c r="K90" s="6"/>
      <c r="L90" s="7"/>
      <c r="M90" s="6"/>
      <c r="N90" s="7"/>
      <c r="O90" s="6"/>
    </row>
    <row r="91" spans="2:15" x14ac:dyDescent="0.3">
      <c r="B91" s="6" t="s">
        <v>236</v>
      </c>
      <c r="C91" s="6"/>
      <c r="D91" s="7">
        <v>6.5869999999999997</v>
      </c>
      <c r="E91" s="6"/>
      <c r="F91" s="7">
        <v>1</v>
      </c>
      <c r="G91" s="6"/>
      <c r="H91" s="7">
        <v>6.5869999999999997</v>
      </c>
      <c r="I91" s="6"/>
      <c r="J91" s="7">
        <v>0.25800000000000001</v>
      </c>
      <c r="K91" s="6"/>
      <c r="L91" s="7">
        <v>0.61599999999999999</v>
      </c>
      <c r="M91" s="6"/>
      <c r="N91" s="7">
        <v>1.0999999999999999E-2</v>
      </c>
      <c r="O91" s="6"/>
    </row>
    <row r="92" spans="2:15" ht="28.8" x14ac:dyDescent="0.3">
      <c r="B92" s="6" t="s">
        <v>255</v>
      </c>
      <c r="C92" s="6"/>
      <c r="D92" s="7">
        <v>19.606999999999999</v>
      </c>
      <c r="E92" s="6"/>
      <c r="F92" s="7">
        <v>1</v>
      </c>
      <c r="G92" s="6"/>
      <c r="H92" s="7">
        <v>19.606999999999999</v>
      </c>
      <c r="I92" s="6"/>
      <c r="J92" s="7">
        <v>0.76900000000000002</v>
      </c>
      <c r="K92" s="6"/>
      <c r="L92" s="7">
        <v>0.39</v>
      </c>
      <c r="M92" s="6"/>
      <c r="N92" s="7">
        <v>3.2000000000000001E-2</v>
      </c>
      <c r="O92" s="6"/>
    </row>
    <row r="93" spans="2:15" x14ac:dyDescent="0.3">
      <c r="B93" s="6" t="s">
        <v>234</v>
      </c>
      <c r="C93" s="6"/>
      <c r="D93" s="7">
        <v>586.75300000000004</v>
      </c>
      <c r="E93" s="6"/>
      <c r="F93" s="7">
        <v>23</v>
      </c>
      <c r="G93" s="6"/>
      <c r="H93" s="7">
        <v>25.510999999999999</v>
      </c>
      <c r="I93" s="6"/>
      <c r="J93" s="7"/>
      <c r="K93" s="6"/>
      <c r="L93" s="7"/>
      <c r="M93" s="6"/>
      <c r="N93" s="7"/>
      <c r="O93" s="6"/>
    </row>
    <row r="94" spans="2:15" ht="15" thickBot="1" x14ac:dyDescent="0.35">
      <c r="B94" s="16"/>
      <c r="C94" s="16"/>
      <c r="D94" s="16"/>
      <c r="E94" s="16"/>
      <c r="F94" s="16"/>
      <c r="G94" s="16"/>
      <c r="H94" s="16"/>
      <c r="I94" s="16"/>
      <c r="J94" s="16"/>
      <c r="K94" s="16"/>
      <c r="L94" s="16"/>
      <c r="M94" s="16"/>
      <c r="N94" s="16"/>
      <c r="O94" s="16"/>
    </row>
    <row r="95" spans="2:15" ht="14.4" customHeight="1" x14ac:dyDescent="0.3">
      <c r="B95" s="17" t="s">
        <v>237</v>
      </c>
      <c r="C95" s="17"/>
      <c r="D95" s="17"/>
      <c r="E95" s="17"/>
      <c r="F95" s="17"/>
      <c r="G95" s="17"/>
      <c r="H95" s="17"/>
      <c r="I95" s="17"/>
      <c r="J95" s="17"/>
      <c r="K95" s="17"/>
      <c r="L95" s="17"/>
      <c r="M95" s="17"/>
      <c r="N95" s="17"/>
      <c r="O95" s="17"/>
    </row>
    <row r="97" spans="2:15" ht="15" thickBot="1" x14ac:dyDescent="0.35">
      <c r="B97" s="14" t="s">
        <v>238</v>
      </c>
      <c r="C97" s="14"/>
      <c r="D97" s="14"/>
      <c r="E97" s="14"/>
      <c r="F97" s="14"/>
      <c r="G97" s="14"/>
      <c r="H97" s="14"/>
      <c r="I97" s="14"/>
      <c r="J97" s="14"/>
      <c r="K97" s="14"/>
      <c r="L97" s="14"/>
      <c r="M97" s="14"/>
      <c r="N97" s="14"/>
      <c r="O97" s="14"/>
    </row>
    <row r="98" spans="2:15" ht="15" thickBot="1" x14ac:dyDescent="0.35">
      <c r="B98" s="15" t="s">
        <v>226</v>
      </c>
      <c r="C98" s="15"/>
      <c r="D98" s="15" t="s">
        <v>227</v>
      </c>
      <c r="E98" s="15"/>
      <c r="F98" s="15" t="s">
        <v>228</v>
      </c>
      <c r="G98" s="15"/>
      <c r="H98" s="15" t="s">
        <v>229</v>
      </c>
      <c r="I98" s="15"/>
      <c r="J98" s="15" t="s">
        <v>230</v>
      </c>
      <c r="K98" s="15"/>
      <c r="L98" s="15" t="s">
        <v>231</v>
      </c>
      <c r="M98" s="15"/>
      <c r="N98" s="15" t="s">
        <v>232</v>
      </c>
      <c r="O98" s="15"/>
    </row>
    <row r="99" spans="2:15" x14ac:dyDescent="0.3">
      <c r="B99" s="6" t="s">
        <v>1</v>
      </c>
      <c r="C99" s="6"/>
      <c r="D99" s="7">
        <v>435.08699999999999</v>
      </c>
      <c r="E99" s="6"/>
      <c r="F99" s="7">
        <v>1</v>
      </c>
      <c r="G99" s="6"/>
      <c r="H99" s="7">
        <v>435.08699999999999</v>
      </c>
      <c r="I99" s="6"/>
      <c r="J99" s="7">
        <v>3.3780000000000001</v>
      </c>
      <c r="K99" s="6"/>
      <c r="L99" s="7">
        <v>7.9000000000000001E-2</v>
      </c>
      <c r="M99" s="6"/>
      <c r="N99" s="7">
        <v>0.128</v>
      </c>
      <c r="O99" s="6"/>
    </row>
    <row r="100" spans="2:15" x14ac:dyDescent="0.3">
      <c r="B100" s="6" t="s">
        <v>234</v>
      </c>
      <c r="C100" s="6"/>
      <c r="D100" s="7">
        <v>2962.3530000000001</v>
      </c>
      <c r="E100" s="6"/>
      <c r="F100" s="7">
        <v>23</v>
      </c>
      <c r="G100" s="6"/>
      <c r="H100" s="7">
        <v>128.798</v>
      </c>
      <c r="I100" s="6"/>
      <c r="J100" s="7"/>
      <c r="K100" s="6"/>
      <c r="L100" s="7"/>
      <c r="M100" s="6"/>
      <c r="N100" s="7"/>
      <c r="O100" s="6"/>
    </row>
    <row r="101" spans="2:15" ht="15" thickBot="1" x14ac:dyDescent="0.35">
      <c r="B101" s="16"/>
      <c r="C101" s="16"/>
      <c r="D101" s="16"/>
      <c r="E101" s="16"/>
      <c r="F101" s="16"/>
      <c r="G101" s="16"/>
      <c r="H101" s="16"/>
      <c r="I101" s="16"/>
      <c r="J101" s="16"/>
      <c r="K101" s="16"/>
      <c r="L101" s="16"/>
      <c r="M101" s="16"/>
      <c r="N101" s="16"/>
      <c r="O101" s="16"/>
    </row>
    <row r="102" spans="2:15" ht="14.4" customHeight="1" x14ac:dyDescent="0.3">
      <c r="B102" s="17" t="s">
        <v>237</v>
      </c>
      <c r="C102" s="17"/>
      <c r="D102" s="17"/>
      <c r="E102" s="17"/>
      <c r="F102" s="17"/>
      <c r="G102" s="17"/>
      <c r="H102" s="17"/>
      <c r="I102" s="17"/>
      <c r="J102" s="17"/>
      <c r="K102" s="17"/>
      <c r="L102" s="17"/>
      <c r="M102" s="17"/>
      <c r="N102" s="17"/>
      <c r="O102" s="17"/>
    </row>
    <row r="105" spans="2:15" ht="18" x14ac:dyDescent="0.3">
      <c r="B105" s="8" t="s">
        <v>239</v>
      </c>
    </row>
    <row r="107" spans="2:15" ht="15" thickBot="1" x14ac:dyDescent="0.35">
      <c r="B107" s="14" t="s">
        <v>256</v>
      </c>
      <c r="C107" s="14"/>
      <c r="D107" s="14"/>
      <c r="E107" s="14"/>
      <c r="F107" s="14"/>
      <c r="G107" s="14"/>
      <c r="H107" s="14"/>
      <c r="I107" s="14"/>
      <c r="J107" s="14"/>
      <c r="K107" s="14"/>
      <c r="L107" s="14"/>
      <c r="M107" s="14"/>
    </row>
    <row r="108" spans="2:15" ht="15.6" customHeight="1" thickBot="1" x14ac:dyDescent="0.35">
      <c r="B108" s="15"/>
      <c r="C108" s="15"/>
      <c r="D108" s="15"/>
      <c r="E108" s="15"/>
      <c r="F108" s="15" t="s">
        <v>241</v>
      </c>
      <c r="G108" s="15"/>
      <c r="H108" s="15" t="s">
        <v>242</v>
      </c>
      <c r="I108" s="15"/>
      <c r="J108" s="15" t="s">
        <v>243</v>
      </c>
      <c r="K108" s="15"/>
      <c r="L108" s="15" t="s">
        <v>244</v>
      </c>
      <c r="M108" s="15"/>
    </row>
    <row r="109" spans="2:15" ht="16.2" x14ac:dyDescent="0.3">
      <c r="B109" s="6" t="s">
        <v>205</v>
      </c>
      <c r="C109" s="6"/>
      <c r="D109" s="6" t="s">
        <v>206</v>
      </c>
      <c r="E109" s="6"/>
      <c r="F109" s="7">
        <v>-4.968</v>
      </c>
      <c r="G109" s="6"/>
      <c r="H109" s="7">
        <v>1.1499999999999999</v>
      </c>
      <c r="I109" s="6"/>
      <c r="J109" s="7">
        <v>-4.32</v>
      </c>
      <c r="K109" s="6"/>
      <c r="L109" s="7" t="s">
        <v>552</v>
      </c>
      <c r="M109" s="6"/>
    </row>
    <row r="110" spans="2:15" ht="15" thickBot="1" x14ac:dyDescent="0.35">
      <c r="B110" s="16"/>
      <c r="C110" s="16"/>
      <c r="D110" s="16"/>
      <c r="E110" s="16"/>
      <c r="F110" s="16"/>
      <c r="G110" s="16"/>
      <c r="H110" s="16"/>
      <c r="I110" s="16"/>
      <c r="J110" s="16"/>
      <c r="K110" s="16"/>
      <c r="L110" s="16"/>
      <c r="M110" s="16"/>
    </row>
    <row r="111" spans="2:15" ht="14.4" customHeight="1" x14ac:dyDescent="0.3">
      <c r="B111" s="17" t="s">
        <v>257</v>
      </c>
      <c r="C111" s="17"/>
      <c r="D111" s="17"/>
      <c r="E111" s="17"/>
      <c r="F111" s="17"/>
      <c r="G111" s="17"/>
      <c r="H111" s="17"/>
      <c r="I111" s="17"/>
      <c r="J111" s="17"/>
      <c r="K111" s="17"/>
      <c r="L111" s="17"/>
      <c r="M111" s="17"/>
    </row>
  </sheetData>
  <mergeCells count="57">
    <mergeCell ref="B110:M110"/>
    <mergeCell ref="B111:M111"/>
    <mergeCell ref="B101:O101"/>
    <mergeCell ref="B102:O102"/>
    <mergeCell ref="B107:M107"/>
    <mergeCell ref="B108:C108"/>
    <mergeCell ref="D108:E108"/>
    <mergeCell ref="F108:G108"/>
    <mergeCell ref="H108:I108"/>
    <mergeCell ref="J108:K108"/>
    <mergeCell ref="L108:M108"/>
    <mergeCell ref="B94:O94"/>
    <mergeCell ref="B95:O95"/>
    <mergeCell ref="B97:O97"/>
    <mergeCell ref="B98:C98"/>
    <mergeCell ref="D98:E98"/>
    <mergeCell ref="F98:G98"/>
    <mergeCell ref="H98:I98"/>
    <mergeCell ref="J98:K98"/>
    <mergeCell ref="L98:M98"/>
    <mergeCell ref="N98:O98"/>
    <mergeCell ref="B76:M76"/>
    <mergeCell ref="B77:M77"/>
    <mergeCell ref="B83:O83"/>
    <mergeCell ref="B84:C84"/>
    <mergeCell ref="D84:E84"/>
    <mergeCell ref="F84:G84"/>
    <mergeCell ref="H84:I84"/>
    <mergeCell ref="J84:K84"/>
    <mergeCell ref="L84:M84"/>
    <mergeCell ref="N84:O84"/>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1998B6FA-970C-4EC9-8514-BF7EE9D9605F}"/>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040A-BA19-4758-BE11-42BCC7B32B21}">
  <dimension ref="A1:AI151"/>
  <sheetViews>
    <sheetView zoomScaleNormal="100" workbookViewId="0">
      <pane xSplit="1" topLeftCell="B1" activePane="topRight" state="frozen"/>
      <selection pane="topRight" activeCell="A5" sqref="A5"/>
    </sheetView>
  </sheetViews>
  <sheetFormatPr defaultRowHeight="14.4" x14ac:dyDescent="0.3"/>
  <cols>
    <col min="1" max="1" width="19.5546875" bestFit="1" customWidth="1"/>
    <col min="2" max="2" width="27.21875" bestFit="1" customWidth="1"/>
    <col min="3" max="4" width="26.77734375" bestFit="1" customWidth="1"/>
    <col min="5" max="5" width="27.109375" bestFit="1" customWidth="1"/>
    <col min="6" max="7" width="26.6640625" bestFit="1" customWidth="1"/>
    <col min="8" max="9" width="20.109375" customWidth="1"/>
    <col min="14" max="14" width="10.77734375" bestFit="1" customWidth="1"/>
    <col min="15" max="15" width="10.77734375" customWidth="1"/>
  </cols>
  <sheetData>
    <row r="1" spans="1:35" x14ac:dyDescent="0.3">
      <c r="A1" t="s">
        <v>614</v>
      </c>
      <c r="B1" t="str">
        <f>'Full Data Set'!BM1</f>
        <v>Breathing Rate PreBFR</v>
      </c>
      <c r="C1" t="str">
        <f>'Full Data Set'!BN1</f>
        <v>Breathing Rate 5minPostBFR</v>
      </c>
      <c r="D1" t="str">
        <f>'Full Data Set'!BO1</f>
        <v>Breathing Rate PostVOTBFR</v>
      </c>
      <c r="E1" t="str">
        <f>'Full Data Set'!BP1</f>
        <v>Breathing Rate PreTRE</v>
      </c>
      <c r="F1" t="str">
        <f>'Full Data Set'!BQ1</f>
        <v>Breathing Rate 5minPostTRE</v>
      </c>
      <c r="G1" t="str">
        <f>'Full Data Set'!BR1</f>
        <v>Breathing Rate PostVOTTRE</v>
      </c>
      <c r="I1" t="s">
        <v>1</v>
      </c>
      <c r="K1" t="str">
        <f>'Graph x axis'!J1</f>
        <v>Pre VOT</v>
      </c>
      <c r="L1" t="str">
        <f>'Graph x axis'!K1</f>
        <v>TRE</v>
      </c>
      <c r="O1" t="s">
        <v>207</v>
      </c>
      <c r="P1" t="s">
        <v>114</v>
      </c>
      <c r="Q1" t="s">
        <v>208</v>
      </c>
      <c r="R1" t="s">
        <v>207</v>
      </c>
      <c r="S1" t="s">
        <v>113</v>
      </c>
      <c r="T1" t="s">
        <v>208</v>
      </c>
      <c r="V1" t="str">
        <f>'Graph x axis'!E1</f>
        <v>Men</v>
      </c>
      <c r="X1" t="s">
        <v>207</v>
      </c>
      <c r="Y1" t="s">
        <v>214</v>
      </c>
      <c r="Z1" t="s">
        <v>208</v>
      </c>
      <c r="AA1" t="s">
        <v>207</v>
      </c>
      <c r="AB1" t="s">
        <v>215</v>
      </c>
      <c r="AC1" t="s">
        <v>208</v>
      </c>
      <c r="AD1" t="s">
        <v>207</v>
      </c>
      <c r="AE1" t="s">
        <v>216</v>
      </c>
      <c r="AF1" t="s">
        <v>208</v>
      </c>
      <c r="AG1" t="s">
        <v>207</v>
      </c>
      <c r="AH1" t="s">
        <v>217</v>
      </c>
      <c r="AI1" t="s">
        <v>208</v>
      </c>
    </row>
    <row r="2" spans="1:35" x14ac:dyDescent="0.3">
      <c r="B2">
        <f>'Full Data Set'!BM2</f>
        <v>17.473199999999999</v>
      </c>
      <c r="C2">
        <f>'Full Data Set'!BN2</f>
        <v>27.197700000000001</v>
      </c>
      <c r="D2">
        <f>'Full Data Set'!BO2</f>
        <v>20.9361</v>
      </c>
      <c r="E2">
        <f>'Full Data Set'!BP2</f>
        <v>17.389195220000001</v>
      </c>
      <c r="F2">
        <f>'Full Data Set'!BQ2</f>
        <v>27.240856059999999</v>
      </c>
      <c r="G2">
        <f>'Full Data Set'!BR2</f>
        <v>20.27273963</v>
      </c>
      <c r="I2">
        <v>1</v>
      </c>
      <c r="K2">
        <f>'Graph x axis'!J2</f>
        <v>20</v>
      </c>
      <c r="L2">
        <f>'Graph x axis'!K2</f>
        <v>-1.5</v>
      </c>
      <c r="N2" t="str">
        <f>K1</f>
        <v>Pre VOT</v>
      </c>
      <c r="O2">
        <f>K2+L2</f>
        <v>18.5</v>
      </c>
      <c r="P2">
        <f>AVERAGE(E2:E26)</f>
        <v>20.433397941199999</v>
      </c>
      <c r="Q2">
        <f>_xlfn.STDEV.S(E2:E26)</f>
        <v>5.2017597415182832</v>
      </c>
      <c r="R2">
        <f>K2+L4</f>
        <v>21.5</v>
      </c>
      <c r="S2">
        <f>AVERAGE(B2:B26)</f>
        <v>19.4656825496</v>
      </c>
      <c r="T2">
        <f>_xlfn.STDEV.S(B2:B26)</f>
        <v>4.5014614935222719</v>
      </c>
      <c r="V2">
        <f>'Graph x axis'!E2</f>
        <v>-0.5</v>
      </c>
      <c r="X2">
        <f>K2+V$2+L$2</f>
        <v>18</v>
      </c>
      <c r="Y2">
        <f>AVERAGE(E2:E15)</f>
        <v>21.795247175000004</v>
      </c>
      <c r="Z2">
        <f>_xlfn.STDEV.S(E2:E15)</f>
        <v>6.2263726970443134</v>
      </c>
      <c r="AA2">
        <f>K2+V4+L2</f>
        <v>19</v>
      </c>
      <c r="AB2">
        <f>AVERAGE(E16:E26)</f>
        <v>18.700135279999998</v>
      </c>
      <c r="AC2">
        <f>_xlfn.STDEV.S(E16:E26)</f>
        <v>2.939522488650308</v>
      </c>
      <c r="AD2">
        <f>K2+V2+L4</f>
        <v>21</v>
      </c>
      <c r="AE2">
        <f>AVERAGE(B2:B15)</f>
        <v>20.766068639285713</v>
      </c>
      <c r="AF2">
        <f>_xlfn.STDEV.S(B2:B15)</f>
        <v>5.3774586729067808</v>
      </c>
      <c r="AG2">
        <f>K2+V4+L4</f>
        <v>22</v>
      </c>
      <c r="AH2">
        <f>AVERAGE(B16:B26)</f>
        <v>17.81064570818182</v>
      </c>
      <c r="AI2">
        <f>_xlfn.STDEV.S(B16:B26)</f>
        <v>2.3788496921164759</v>
      </c>
    </row>
    <row r="3" spans="1:35" x14ac:dyDescent="0.3">
      <c r="B3">
        <f>'Full Data Set'!BM3</f>
        <v>17.327843300000001</v>
      </c>
      <c r="C3">
        <f>'Full Data Set'!BN3</f>
        <v>22.820826189999998</v>
      </c>
      <c r="D3">
        <f>'Full Data Set'!BO3</f>
        <v>18.713137209999999</v>
      </c>
      <c r="E3">
        <f>'Full Data Set'!BP3</f>
        <v>18.20157012</v>
      </c>
      <c r="F3">
        <f>'Full Data Set'!BQ3</f>
        <v>26.768013440000001</v>
      </c>
      <c r="G3">
        <f>'Full Data Set'!BR3</f>
        <v>22.819803619999998</v>
      </c>
      <c r="I3">
        <v>1</v>
      </c>
      <c r="K3" t="str">
        <f>'Graph x axis'!J3</f>
        <v>5min Post</v>
      </c>
      <c r="L3" t="str">
        <f>'Graph x axis'!K3</f>
        <v>BFR</v>
      </c>
      <c r="N3" t="str">
        <f>K3</f>
        <v>5min Post</v>
      </c>
      <c r="O3">
        <f>K4+L2</f>
        <v>48.5</v>
      </c>
      <c r="P3">
        <f>AVERAGE(F2:F26)</f>
        <v>23.756178541999997</v>
      </c>
      <c r="Q3">
        <f>_xlfn.STDEV.S(F2:F26)</f>
        <v>5.728758115244486</v>
      </c>
      <c r="R3">
        <f>K4+L4</f>
        <v>51.5</v>
      </c>
      <c r="S3">
        <f>AVERAGE(C2:C26)</f>
        <v>23.982308544799999</v>
      </c>
      <c r="T3">
        <f>_xlfn.STDEV.S(C2:C26)</f>
        <v>5.6561416610264992</v>
      </c>
      <c r="V3" t="str">
        <f>'Graph x axis'!E3</f>
        <v>Women</v>
      </c>
      <c r="X3">
        <f>K4+V2+L2</f>
        <v>48</v>
      </c>
      <c r="Y3">
        <f>AVERAGE(F2:F15)</f>
        <v>25.369301825714285</v>
      </c>
      <c r="Z3">
        <f>_xlfn.STDEV.S(F2:F15)</f>
        <v>6.5936749301614697</v>
      </c>
      <c r="AA3">
        <f>K4+V4+L2</f>
        <v>49</v>
      </c>
      <c r="AB3">
        <f>AVERAGE(F16:F26)</f>
        <v>21.703112544545455</v>
      </c>
      <c r="AC3">
        <f>_xlfn.STDEV.S(F16:F26)</f>
        <v>3.7370672571388184</v>
      </c>
      <c r="AD3">
        <f>K4+V2+L4</f>
        <v>51</v>
      </c>
      <c r="AE3">
        <f>AVERAGE(C2:C15)</f>
        <v>25.327832491428573</v>
      </c>
      <c r="AF3">
        <f>_xlfn.STDEV.S(C2:C15)</f>
        <v>6.7880253342106975</v>
      </c>
      <c r="AG3">
        <f>K4+V4+L4</f>
        <v>52</v>
      </c>
      <c r="AH3">
        <f>AVERAGE(C16:C26)</f>
        <v>22.269823521818182</v>
      </c>
      <c r="AI3">
        <f>_xlfn.STDEV.S(C16:C26)</f>
        <v>3.3346220234270123</v>
      </c>
    </row>
    <row r="4" spans="1:35" x14ac:dyDescent="0.3">
      <c r="A4" t="s">
        <v>593</v>
      </c>
      <c r="B4">
        <f>'Full Data Set'!BM4</f>
        <v>22.4376</v>
      </c>
      <c r="C4">
        <f>'Full Data Set'!BN4</f>
        <v>23.457699999999999</v>
      </c>
      <c r="D4">
        <f>'Full Data Set'!BO4</f>
        <v>24.259599999999999</v>
      </c>
      <c r="E4">
        <f>'Full Data Set'!BP4</f>
        <v>25.069764419999998</v>
      </c>
      <c r="F4">
        <f>'Full Data Set'!BQ4</f>
        <v>26.74524576</v>
      </c>
      <c r="G4">
        <f>'Full Data Set'!BR4</f>
        <v>22.766142970000001</v>
      </c>
      <c r="I4">
        <v>1</v>
      </c>
      <c r="K4">
        <f>'Graph x axis'!J4</f>
        <v>50</v>
      </c>
      <c r="L4">
        <f>'Graph x axis'!K4</f>
        <v>1.5</v>
      </c>
      <c r="N4" t="str">
        <f>K5</f>
        <v>Post VOT</v>
      </c>
      <c r="O4">
        <f>K6+L2</f>
        <v>78.5</v>
      </c>
      <c r="P4">
        <f>AVERAGE(G2:G26)</f>
        <v>19.737011396400007</v>
      </c>
      <c r="Q4">
        <f>_xlfn.STDEV.S(G2:G26)</f>
        <v>2.9188999841251766</v>
      </c>
      <c r="R4">
        <f>K6+L4</f>
        <v>81.5</v>
      </c>
      <c r="S4">
        <f>AVERAGE(D2:D26)</f>
        <v>21.603294006799999</v>
      </c>
      <c r="T4">
        <f>_xlfn.STDEV.S(D2:D26)</f>
        <v>5.8075875392739604</v>
      </c>
      <c r="V4">
        <f>'Graph x axis'!E4</f>
        <v>0.5</v>
      </c>
      <c r="X4">
        <f>K6+V2+L2</f>
        <v>78</v>
      </c>
      <c r="Y4">
        <f>AVERAGE(G2:G15)</f>
        <v>20.014605732142861</v>
      </c>
      <c r="Z4">
        <f>_xlfn.STDEV.S(G2:G15)</f>
        <v>3.3621048038170582</v>
      </c>
      <c r="AA4">
        <f>K6+V4+L2</f>
        <v>79</v>
      </c>
      <c r="AB4">
        <f>AVERAGE(G16:G26)</f>
        <v>19.383709514545455</v>
      </c>
      <c r="AC4">
        <f>_xlfn.STDEV.S(G16:G26)</f>
        <v>2.346888419408252</v>
      </c>
      <c r="AD4">
        <f>K6+V2+L4</f>
        <v>81</v>
      </c>
      <c r="AE4">
        <f>AVERAGE(D2:D15)</f>
        <v>23.185933285714288</v>
      </c>
      <c r="AF4">
        <f>_xlfn.STDEV.S(D2:D15)</f>
        <v>7.2249674162577397</v>
      </c>
      <c r="AG4">
        <f>K6+V4+L4</f>
        <v>82</v>
      </c>
      <c r="AH4">
        <f>AVERAGE(D16:D26)</f>
        <v>19.589025833636367</v>
      </c>
      <c r="AI4">
        <f>_xlfn.STDEV.S(D16:D26)</f>
        <v>2.2621947362287056</v>
      </c>
    </row>
    <row r="5" spans="1:35" x14ac:dyDescent="0.3">
      <c r="A5" s="10" t="s">
        <v>594</v>
      </c>
      <c r="B5">
        <f>'Full Data Set'!BM5</f>
        <v>18.79411842</v>
      </c>
      <c r="C5">
        <f>'Full Data Set'!BN5</f>
        <v>26.815530859999999</v>
      </c>
      <c r="D5">
        <f>'Full Data Set'!BO5</f>
        <v>26.59619172</v>
      </c>
      <c r="E5">
        <f>'Full Data Set'!BP5</f>
        <v>16.750065509999999</v>
      </c>
      <c r="F5">
        <f>'Full Data Set'!BQ5</f>
        <v>35.321069960000003</v>
      </c>
      <c r="G5">
        <f>'Full Data Set'!BR5</f>
        <v>18.536392200000002</v>
      </c>
      <c r="I5">
        <v>1</v>
      </c>
      <c r="K5" t="str">
        <f>'Graph x axis'!J5</f>
        <v>Post VOT</v>
      </c>
    </row>
    <row r="6" spans="1:35" x14ac:dyDescent="0.3">
      <c r="B6">
        <f>'Full Data Set'!BM6</f>
        <v>19.286936650000001</v>
      </c>
      <c r="C6">
        <f>'Full Data Set'!BN6</f>
        <v>18.60711345</v>
      </c>
      <c r="D6">
        <f>'Full Data Set'!BO6</f>
        <v>15.954796249999999</v>
      </c>
      <c r="E6">
        <f>'Full Data Set'!BP6</f>
        <v>15.597669420000001</v>
      </c>
      <c r="F6">
        <f>'Full Data Set'!BQ6</f>
        <v>16.062468429999999</v>
      </c>
      <c r="G6">
        <f>'Full Data Set'!BR6</f>
        <v>16.744531370000001</v>
      </c>
      <c r="I6">
        <v>1</v>
      </c>
      <c r="K6">
        <f>'Graph x axis'!J6</f>
        <v>80</v>
      </c>
    </row>
    <row r="7" spans="1:35" x14ac:dyDescent="0.3">
      <c r="A7" t="s">
        <v>636</v>
      </c>
      <c r="B7">
        <f>'Full Data Set'!BM7</f>
        <v>31.434416410000001</v>
      </c>
      <c r="C7">
        <f>'Full Data Set'!BN7</f>
        <v>30.464051990000002</v>
      </c>
      <c r="D7">
        <f>'Full Data Set'!BO7</f>
        <v>34.535391009999998</v>
      </c>
      <c r="E7">
        <f>'Full Data Set'!BP7</f>
        <v>32.336145610000003</v>
      </c>
      <c r="F7">
        <f>'Full Data Set'!BQ7</f>
        <v>26.657744300000001</v>
      </c>
      <c r="G7">
        <f>'Full Data Set'!BR7</f>
        <v>25.043737109999999</v>
      </c>
      <c r="I7">
        <v>1</v>
      </c>
    </row>
    <row r="8" spans="1:35" x14ac:dyDescent="0.3">
      <c r="A8" t="s">
        <v>635</v>
      </c>
      <c r="B8">
        <f>'Full Data Set'!BM8</f>
        <v>12.7441</v>
      </c>
      <c r="C8">
        <f>'Full Data Set'!BN8</f>
        <v>16.2668</v>
      </c>
      <c r="D8">
        <f>'Full Data Set'!BO8</f>
        <v>15.62</v>
      </c>
      <c r="E8">
        <f>'Full Data Set'!BP8</f>
        <v>18.347771030000001</v>
      </c>
      <c r="F8">
        <f>'Full Data Set'!BQ8</f>
        <v>16.844906559999998</v>
      </c>
      <c r="G8">
        <f>'Full Data Set'!BR8</f>
        <v>16.10117894</v>
      </c>
      <c r="I8">
        <v>1</v>
      </c>
    </row>
    <row r="9" spans="1:35" x14ac:dyDescent="0.3">
      <c r="A9" t="s">
        <v>634</v>
      </c>
      <c r="B9">
        <f>'Full Data Set'!BM9</f>
        <v>24.151199999999999</v>
      </c>
      <c r="C9">
        <f>'Full Data Set'!BN9</f>
        <v>32.176499999999997</v>
      </c>
      <c r="D9">
        <f>'Full Data Set'!BO9</f>
        <v>29.634599999999999</v>
      </c>
      <c r="E9">
        <f>'Full Data Set'!BP9</f>
        <v>24.520921850000001</v>
      </c>
      <c r="F9">
        <f>'Full Data Set'!BQ9</f>
        <v>20.139536499999998</v>
      </c>
      <c r="G9">
        <f>'Full Data Set'!BR9</f>
        <v>20.833032540000001</v>
      </c>
      <c r="I9">
        <v>1</v>
      </c>
    </row>
    <row r="10" spans="1:35" x14ac:dyDescent="0.3">
      <c r="B10">
        <f>'Full Data Set'!BM10</f>
        <v>27.786739730000001</v>
      </c>
      <c r="C10">
        <f>'Full Data Set'!BN10</f>
        <v>38.70336674</v>
      </c>
      <c r="D10">
        <f>'Full Data Set'!BO10</f>
        <v>35.486679420000002</v>
      </c>
      <c r="E10">
        <f>'Full Data Set'!BP10</f>
        <v>29.421199999999999</v>
      </c>
      <c r="F10">
        <f>'Full Data Set'!BQ10</f>
        <v>38.743299999999998</v>
      </c>
      <c r="G10">
        <f>'Full Data Set'!BR10</f>
        <v>16.28443</v>
      </c>
      <c r="I10">
        <v>1</v>
      </c>
    </row>
    <row r="11" spans="1:35" x14ac:dyDescent="0.3">
      <c r="B11">
        <f>'Full Data Set'!BM11</f>
        <v>28.46955423</v>
      </c>
      <c r="C11">
        <f>'Full Data Set'!BN11</f>
        <v>33.662734020000002</v>
      </c>
      <c r="D11">
        <f>'Full Data Set'!BO11</f>
        <v>32.377342579999997</v>
      </c>
      <c r="E11">
        <f>'Full Data Set'!BP11</f>
        <v>19.76625177</v>
      </c>
      <c r="F11">
        <f>'Full Data Set'!BQ11</f>
        <v>27.756574690000001</v>
      </c>
      <c r="G11">
        <f>'Full Data Set'!BR11</f>
        <v>23.433883040000001</v>
      </c>
      <c r="I11">
        <v>1</v>
      </c>
    </row>
    <row r="12" spans="1:35" x14ac:dyDescent="0.3">
      <c r="B12">
        <f>'Full Data Set'!BM12</f>
        <v>15.38537803</v>
      </c>
      <c r="C12">
        <f>'Full Data Set'!BN12</f>
        <v>14.3095263</v>
      </c>
      <c r="D12">
        <f>'Full Data Set'!BO12</f>
        <v>17.96758178</v>
      </c>
      <c r="E12">
        <f>'Full Data Set'!BP12</f>
        <v>17.370231440000001</v>
      </c>
      <c r="F12">
        <f>'Full Data Set'!BQ12</f>
        <v>18.593928940000001</v>
      </c>
      <c r="G12">
        <f>'Full Data Set'!BR12</f>
        <v>18.749961890000002</v>
      </c>
      <c r="I12">
        <v>1</v>
      </c>
    </row>
    <row r="13" spans="1:35" x14ac:dyDescent="0.3">
      <c r="B13">
        <f>'Full Data Set'!BM13</f>
        <v>19.154478699999999</v>
      </c>
      <c r="C13">
        <f>'Full Data Set'!BN13</f>
        <v>23.93538165</v>
      </c>
      <c r="D13">
        <f>'Full Data Set'!BO13</f>
        <v>18.29101841</v>
      </c>
      <c r="E13">
        <f>'Full Data Set'!BP13</f>
        <v>20.27554525</v>
      </c>
      <c r="F13">
        <f>'Full Data Set'!BQ13</f>
        <v>29.799577429999999</v>
      </c>
      <c r="G13">
        <f>'Full Data Set'!BR13</f>
        <v>22.20324093</v>
      </c>
      <c r="I13">
        <v>1</v>
      </c>
    </row>
    <row r="14" spans="1:35" x14ac:dyDescent="0.3">
      <c r="B14">
        <f>'Full Data Set'!BM14</f>
        <v>17.513584470000001</v>
      </c>
      <c r="C14">
        <f>'Full Data Set'!BN14</f>
        <v>23.857583219999999</v>
      </c>
      <c r="D14">
        <f>'Full Data Set'!BO14</f>
        <v>17.376999189999999</v>
      </c>
      <c r="E14">
        <f>'Full Data Set'!BP14</f>
        <v>34.026212119999997</v>
      </c>
      <c r="F14">
        <f>'Full Data Set'!BQ14</f>
        <v>22.933126179999999</v>
      </c>
      <c r="G14">
        <f>'Full Data Set'!BR14</f>
        <v>22.610071730000001</v>
      </c>
      <c r="I14">
        <v>1</v>
      </c>
    </row>
    <row r="15" spans="1:35" x14ac:dyDescent="0.3">
      <c r="B15">
        <f>'Full Data Set'!BM15</f>
        <v>18.76581101</v>
      </c>
      <c r="C15">
        <f>'Full Data Set'!BN15</f>
        <v>22.314840459999999</v>
      </c>
      <c r="D15">
        <f>'Full Data Set'!BO15</f>
        <v>16.853628430000001</v>
      </c>
      <c r="E15">
        <f>'Full Data Set'!BP15</f>
        <v>16.060916689999999</v>
      </c>
      <c r="F15">
        <f>'Full Data Set'!BQ15</f>
        <v>21.563877309999999</v>
      </c>
      <c r="G15">
        <f>'Full Data Set'!BR15</f>
        <v>13.80533428</v>
      </c>
      <c r="I15">
        <v>1</v>
      </c>
    </row>
    <row r="16" spans="1:35" x14ac:dyDescent="0.3">
      <c r="B16">
        <f>'Full Data Set'!BM16</f>
        <v>18.67477839</v>
      </c>
      <c r="C16">
        <f>'Full Data Set'!BN16</f>
        <v>19.805497240000001</v>
      </c>
      <c r="D16">
        <f>'Full Data Set'!BO16</f>
        <v>19.05465723</v>
      </c>
      <c r="E16">
        <f>'Full Data Set'!BP16</f>
        <v>18.077315859999999</v>
      </c>
      <c r="F16">
        <f>'Full Data Set'!BQ16</f>
        <v>19.506562599999999</v>
      </c>
      <c r="G16">
        <f>'Full Data Set'!BR16</f>
        <v>19.52808332</v>
      </c>
      <c r="I16">
        <v>0</v>
      </c>
    </row>
    <row r="17" spans="2:9" x14ac:dyDescent="0.3">
      <c r="B17">
        <f>'Full Data Set'!BM17</f>
        <v>14.454499999999999</v>
      </c>
      <c r="C17">
        <f>'Full Data Set'!BN17</f>
        <v>21.622599999999998</v>
      </c>
      <c r="D17">
        <f>'Full Data Set'!BO17</f>
        <v>18.368200000000002</v>
      </c>
      <c r="E17">
        <f>'Full Data Set'!BP17</f>
        <v>13.7424</v>
      </c>
      <c r="F17">
        <f>'Full Data Set'!BQ17</f>
        <v>19.302600000000002</v>
      </c>
      <c r="G17">
        <f>'Full Data Set'!BR17</f>
        <v>16.453099999999999</v>
      </c>
      <c r="I17">
        <v>0</v>
      </c>
    </row>
    <row r="18" spans="2:9" x14ac:dyDescent="0.3">
      <c r="B18">
        <f>'Full Data Set'!BM18</f>
        <v>15.82257725</v>
      </c>
      <c r="C18">
        <f>'Full Data Set'!BN18</f>
        <v>17.506433170000001</v>
      </c>
      <c r="D18">
        <f>'Full Data Set'!BO18</f>
        <v>18.97951926</v>
      </c>
      <c r="E18">
        <f>'Full Data Set'!BP18</f>
        <v>15.1419</v>
      </c>
      <c r="F18">
        <f>'Full Data Set'!BQ18</f>
        <v>15.4983</v>
      </c>
      <c r="G18">
        <f>'Full Data Set'!BR18</f>
        <v>15.7189</v>
      </c>
      <c r="I18">
        <v>0</v>
      </c>
    </row>
    <row r="19" spans="2:9" x14ac:dyDescent="0.3">
      <c r="B19">
        <f>'Full Data Set'!BM19</f>
        <v>16.08623489</v>
      </c>
      <c r="C19">
        <f>'Full Data Set'!BN19</f>
        <v>23.62009007</v>
      </c>
      <c r="D19">
        <f>'Full Data Set'!BO19</f>
        <v>21.791919709999998</v>
      </c>
      <c r="E19">
        <f>'Full Data Set'!BP19</f>
        <v>18.45462685</v>
      </c>
      <c r="F19">
        <f>'Full Data Set'!BQ19</f>
        <v>21.026708070000002</v>
      </c>
      <c r="G19">
        <f>'Full Data Set'!BR19</f>
        <v>20.999886050000001</v>
      </c>
      <c r="I19">
        <v>0</v>
      </c>
    </row>
    <row r="20" spans="2:9" x14ac:dyDescent="0.3">
      <c r="B20">
        <f>'Full Data Set'!BM20</f>
        <v>19.899831200000001</v>
      </c>
      <c r="C20">
        <f>'Full Data Set'!BN20</f>
        <v>24.275831419999999</v>
      </c>
      <c r="D20">
        <f>'Full Data Set'!BO20</f>
        <v>19.729900310000001</v>
      </c>
      <c r="E20">
        <f>'Full Data Set'!BP20</f>
        <v>22.680568869999998</v>
      </c>
      <c r="F20">
        <f>'Full Data Set'!BQ20</f>
        <v>24.114855540000001</v>
      </c>
      <c r="G20">
        <f>'Full Data Set'!BR20</f>
        <v>19.991726610000001</v>
      </c>
      <c r="I20">
        <v>0</v>
      </c>
    </row>
    <row r="21" spans="2:9" x14ac:dyDescent="0.3">
      <c r="B21">
        <f>'Full Data Set'!BM21</f>
        <v>18.273892180000001</v>
      </c>
      <c r="C21">
        <f>'Full Data Set'!BN21</f>
        <v>21.182122540000002</v>
      </c>
      <c r="D21">
        <f>'Full Data Set'!BO21</f>
        <v>18.549307649999999</v>
      </c>
      <c r="E21">
        <f>'Full Data Set'!BP21</f>
        <v>18.952341199999999</v>
      </c>
      <c r="F21">
        <f>'Full Data Set'!BQ21</f>
        <v>24.646155230000002</v>
      </c>
      <c r="G21">
        <f>'Full Data Set'!BR21</f>
        <v>16.97564947</v>
      </c>
      <c r="I21">
        <v>0</v>
      </c>
    </row>
    <row r="22" spans="2:9" x14ac:dyDescent="0.3">
      <c r="B22">
        <f>'Full Data Set'!BM22</f>
        <v>16.320901769999999</v>
      </c>
      <c r="C22">
        <f>'Full Data Set'!BN22</f>
        <v>17.768571730000001</v>
      </c>
      <c r="D22">
        <f>'Full Data Set'!BO22</f>
        <v>17.82871574</v>
      </c>
      <c r="E22">
        <f>'Full Data Set'!BP22</f>
        <v>21.098295619999998</v>
      </c>
      <c r="F22">
        <f>'Full Data Set'!BQ22</f>
        <v>18.497009080000002</v>
      </c>
      <c r="G22">
        <f>'Full Data Set'!BR22</f>
        <v>22.500041509999999</v>
      </c>
      <c r="I22">
        <v>0</v>
      </c>
    </row>
    <row r="23" spans="2:9" x14ac:dyDescent="0.3">
      <c r="B23">
        <f>'Full Data Set'!BM23</f>
        <v>21.198953270000001</v>
      </c>
      <c r="C23">
        <f>'Full Data Set'!BN23</f>
        <v>22.420153190000001</v>
      </c>
      <c r="D23">
        <f>'Full Data Set'!BO23</f>
        <v>21.37752506</v>
      </c>
      <c r="E23">
        <f>'Full Data Set'!BP23</f>
        <v>20.85100825</v>
      </c>
      <c r="F23">
        <f>'Full Data Set'!BQ23</f>
        <v>21.795164719999999</v>
      </c>
      <c r="G23">
        <f>'Full Data Set'!BR23</f>
        <v>21.119280150000002</v>
      </c>
      <c r="I23">
        <v>0</v>
      </c>
    </row>
    <row r="24" spans="2:9" x14ac:dyDescent="0.3">
      <c r="B24">
        <f>'Full Data Set'!BM24</f>
        <v>18.62624559</v>
      </c>
      <c r="C24">
        <f>'Full Data Set'!BN24</f>
        <v>26.619930289999999</v>
      </c>
      <c r="D24">
        <f>'Full Data Set'!BO24</f>
        <v>21.406638350000001</v>
      </c>
      <c r="E24">
        <f>'Full Data Set'!BP24</f>
        <v>19.721699999999998</v>
      </c>
      <c r="F24">
        <f>'Full Data Set'!BQ24</f>
        <v>21.7987</v>
      </c>
      <c r="G24">
        <f>'Full Data Set'!BR24</f>
        <v>20.093399999999999</v>
      </c>
      <c r="I24">
        <v>0</v>
      </c>
    </row>
    <row r="25" spans="2:9" x14ac:dyDescent="0.3">
      <c r="B25">
        <f>'Full Data Set'!BM25</f>
        <v>15.257300000000001</v>
      </c>
      <c r="C25">
        <f>'Full Data Set'!BN25</f>
        <v>21.906600000000001</v>
      </c>
      <c r="D25">
        <f>'Full Data Set'!BO25</f>
        <v>15.1243</v>
      </c>
      <c r="E25">
        <f>'Full Data Set'!BP25</f>
        <v>15.226976670000001</v>
      </c>
      <c r="F25">
        <f>'Full Data Set'!BQ25</f>
        <v>22.84263443</v>
      </c>
      <c r="G25">
        <f>'Full Data Set'!BR25</f>
        <v>17.63401296</v>
      </c>
      <c r="I25">
        <v>0</v>
      </c>
    </row>
    <row r="26" spans="2:9" x14ac:dyDescent="0.3">
      <c r="B26">
        <f>'Full Data Set'!BM26</f>
        <v>21.301888250000001</v>
      </c>
      <c r="C26">
        <f>'Full Data Set'!BN26</f>
        <v>28.24022909</v>
      </c>
      <c r="D26">
        <f>'Full Data Set'!BO26</f>
        <v>23.268600859999999</v>
      </c>
      <c r="E26">
        <f>'Full Data Set'!BP26</f>
        <v>21.754354759999998</v>
      </c>
      <c r="F26">
        <f>'Full Data Set'!BQ26</f>
        <v>29.705548319999998</v>
      </c>
      <c r="G26">
        <f>'Full Data Set'!BR26</f>
        <v>22.20672459</v>
      </c>
      <c r="I26">
        <v>0</v>
      </c>
    </row>
    <row r="48" spans="1:1" s="4" customFormat="1" x14ac:dyDescent="0.3">
      <c r="A48"/>
    </row>
    <row r="49" spans="2:17" x14ac:dyDescent="0.3">
      <c r="B49" t="s">
        <v>279</v>
      </c>
    </row>
    <row r="51" spans="2:17" ht="23.4" x14ac:dyDescent="0.3">
      <c r="B51" s="5" t="s">
        <v>553</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16.2" x14ac:dyDescent="0.3">
      <c r="B55" s="6" t="s">
        <v>233</v>
      </c>
      <c r="C55" s="6"/>
      <c r="D55" s="6" t="s">
        <v>290</v>
      </c>
      <c r="E55" s="6"/>
      <c r="F55" s="7">
        <v>435.29199999999997</v>
      </c>
      <c r="G55" s="6" t="s">
        <v>291</v>
      </c>
      <c r="H55" s="7">
        <v>2</v>
      </c>
      <c r="I55" s="6" t="s">
        <v>291</v>
      </c>
      <c r="J55" s="7">
        <v>217.64599999999999</v>
      </c>
      <c r="K55" s="6" t="s">
        <v>291</v>
      </c>
      <c r="L55" s="7">
        <v>18.327999999999999</v>
      </c>
      <c r="M55" s="6" t="s">
        <v>291</v>
      </c>
      <c r="N55" s="7" t="s">
        <v>554</v>
      </c>
      <c r="O55" s="6" t="s">
        <v>291</v>
      </c>
      <c r="P55" s="7">
        <v>0.433</v>
      </c>
      <c r="Q55" s="6"/>
    </row>
    <row r="56" spans="2:17" ht="16.2" x14ac:dyDescent="0.3">
      <c r="B56" s="6"/>
      <c r="C56" s="6"/>
      <c r="D56" s="6" t="s">
        <v>293</v>
      </c>
      <c r="E56" s="6"/>
      <c r="F56" s="7">
        <v>435.29199999999997</v>
      </c>
      <c r="G56" s="6"/>
      <c r="H56" s="7">
        <v>1.5449999999999999</v>
      </c>
      <c r="I56" s="6"/>
      <c r="J56" s="7">
        <v>281.714</v>
      </c>
      <c r="K56" s="6"/>
      <c r="L56" s="7">
        <v>18.327999999999999</v>
      </c>
      <c r="M56" s="6"/>
      <c r="N56" s="7" t="s">
        <v>555</v>
      </c>
      <c r="O56" s="6"/>
      <c r="P56" s="7">
        <v>0.433</v>
      </c>
      <c r="Q56" s="6"/>
    </row>
    <row r="57" spans="2:17" x14ac:dyDescent="0.3">
      <c r="B57" s="6" t="s">
        <v>234</v>
      </c>
      <c r="C57" s="6"/>
      <c r="D57" s="6" t="s">
        <v>290</v>
      </c>
      <c r="E57" s="6"/>
      <c r="F57" s="7">
        <v>570.005</v>
      </c>
      <c r="G57" s="6"/>
      <c r="H57" s="7">
        <v>48</v>
      </c>
      <c r="I57" s="6"/>
      <c r="J57" s="7">
        <v>11.875</v>
      </c>
      <c r="K57" s="6"/>
      <c r="L57" s="7"/>
      <c r="M57" s="6"/>
      <c r="N57" s="7"/>
      <c r="O57" s="6"/>
      <c r="P57" s="7"/>
      <c r="Q57" s="6"/>
    </row>
    <row r="58" spans="2:17" x14ac:dyDescent="0.3">
      <c r="B58" s="6"/>
      <c r="C58" s="6"/>
      <c r="D58" s="6" t="s">
        <v>293</v>
      </c>
      <c r="E58" s="6"/>
      <c r="F58" s="7">
        <v>570.005</v>
      </c>
      <c r="G58" s="6"/>
      <c r="H58" s="7">
        <v>37.084000000000003</v>
      </c>
      <c r="I58" s="6"/>
      <c r="J58" s="7">
        <v>15.371</v>
      </c>
      <c r="K58" s="6"/>
      <c r="L58" s="7"/>
      <c r="M58" s="6"/>
      <c r="N58" s="7"/>
      <c r="O58" s="6"/>
      <c r="P58" s="7"/>
      <c r="Q58" s="6"/>
    </row>
    <row r="59" spans="2:17" x14ac:dyDescent="0.3">
      <c r="B59" s="6" t="s">
        <v>235</v>
      </c>
      <c r="C59" s="6"/>
      <c r="D59" s="6" t="s">
        <v>290</v>
      </c>
      <c r="E59" s="6"/>
      <c r="F59" s="7">
        <v>5.2709999999999999</v>
      </c>
      <c r="G59" s="6"/>
      <c r="H59" s="7">
        <v>1</v>
      </c>
      <c r="I59" s="6"/>
      <c r="J59" s="7">
        <v>5.2709999999999999</v>
      </c>
      <c r="K59" s="6"/>
      <c r="L59" s="7">
        <v>0.311</v>
      </c>
      <c r="M59" s="6"/>
      <c r="N59" s="7">
        <v>0.58199999999999996</v>
      </c>
      <c r="O59" s="6"/>
      <c r="P59" s="7">
        <v>1.2999999999999999E-2</v>
      </c>
      <c r="Q59" s="6"/>
    </row>
    <row r="60" spans="2:17" x14ac:dyDescent="0.3">
      <c r="B60" s="6" t="s">
        <v>234</v>
      </c>
      <c r="C60" s="6"/>
      <c r="D60" s="6" t="s">
        <v>290</v>
      </c>
      <c r="E60" s="6"/>
      <c r="F60" s="7">
        <v>407.089</v>
      </c>
      <c r="G60" s="6"/>
      <c r="H60" s="7">
        <v>24</v>
      </c>
      <c r="I60" s="6"/>
      <c r="J60" s="7">
        <v>16.962</v>
      </c>
      <c r="K60" s="6"/>
      <c r="L60" s="7"/>
      <c r="M60" s="6"/>
      <c r="N60" s="7"/>
      <c r="O60" s="6"/>
      <c r="P60" s="7"/>
      <c r="Q60" s="6"/>
    </row>
    <row r="61" spans="2:17" x14ac:dyDescent="0.3">
      <c r="B61" s="6" t="s">
        <v>236</v>
      </c>
      <c r="C61" s="6"/>
      <c r="D61" s="6" t="s">
        <v>290</v>
      </c>
      <c r="E61" s="6"/>
      <c r="F61" s="7">
        <v>50.612000000000002</v>
      </c>
      <c r="G61" s="6"/>
      <c r="H61" s="7">
        <v>2</v>
      </c>
      <c r="I61" s="6"/>
      <c r="J61" s="7">
        <v>25.306000000000001</v>
      </c>
      <c r="K61" s="6"/>
      <c r="L61" s="7">
        <v>3.2509999999999999</v>
      </c>
      <c r="M61" s="6"/>
      <c r="N61" s="7">
        <v>4.7E-2</v>
      </c>
      <c r="O61" s="6"/>
      <c r="P61" s="7">
        <v>0.11899999999999999</v>
      </c>
      <c r="Q61" s="6"/>
    </row>
    <row r="62" spans="2:17" x14ac:dyDescent="0.3">
      <c r="B62" s="6"/>
      <c r="C62" s="6"/>
      <c r="D62" s="6" t="s">
        <v>293</v>
      </c>
      <c r="E62" s="6"/>
      <c r="F62" s="7">
        <v>50.612000000000002</v>
      </c>
      <c r="G62" s="6"/>
      <c r="H62" s="7">
        <v>1.9930000000000001</v>
      </c>
      <c r="I62" s="6"/>
      <c r="J62" s="7">
        <v>25.396999999999998</v>
      </c>
      <c r="K62" s="6"/>
      <c r="L62" s="7">
        <v>3.2509999999999999</v>
      </c>
      <c r="M62" s="6"/>
      <c r="N62" s="7">
        <v>4.8000000000000001E-2</v>
      </c>
      <c r="O62" s="6"/>
      <c r="P62" s="7">
        <v>0.11899999999999999</v>
      </c>
      <c r="Q62" s="6"/>
    </row>
    <row r="63" spans="2:17" x14ac:dyDescent="0.3">
      <c r="B63" s="6" t="s">
        <v>234</v>
      </c>
      <c r="C63" s="6"/>
      <c r="D63" s="6" t="s">
        <v>290</v>
      </c>
      <c r="E63" s="6"/>
      <c r="F63" s="7">
        <v>373.66800000000001</v>
      </c>
      <c r="G63" s="6"/>
      <c r="H63" s="7">
        <v>48</v>
      </c>
      <c r="I63" s="6"/>
      <c r="J63" s="7">
        <v>7.7850000000000001</v>
      </c>
      <c r="K63" s="6"/>
      <c r="L63" s="7"/>
      <c r="M63" s="6"/>
      <c r="N63" s="7"/>
      <c r="O63" s="6"/>
      <c r="P63" s="7"/>
      <c r="Q63" s="6"/>
    </row>
    <row r="64" spans="2:17" x14ac:dyDescent="0.3">
      <c r="B64" s="6"/>
      <c r="C64" s="6"/>
      <c r="D64" s="6" t="s">
        <v>293</v>
      </c>
      <c r="E64" s="6"/>
      <c r="F64" s="7">
        <v>373.66800000000001</v>
      </c>
      <c r="G64" s="6"/>
      <c r="H64" s="7">
        <v>47.828000000000003</v>
      </c>
      <c r="I64" s="6"/>
      <c r="J64" s="7">
        <v>7.8129999999999997</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2354.36</v>
      </c>
      <c r="E72" s="6"/>
      <c r="F72" s="7">
        <v>24</v>
      </c>
      <c r="G72" s="6"/>
      <c r="H72" s="7">
        <v>98.097999999999999</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239</v>
      </c>
    </row>
    <row r="79" spans="2:17" ht="15" thickBot="1" x14ac:dyDescent="0.35">
      <c r="B79" s="14" t="s">
        <v>240</v>
      </c>
      <c r="C79" s="14"/>
      <c r="D79" s="14"/>
      <c r="E79" s="14"/>
      <c r="F79" s="14"/>
      <c r="G79" s="14"/>
      <c r="H79" s="14"/>
      <c r="I79" s="14"/>
      <c r="J79" s="14"/>
      <c r="K79" s="14"/>
      <c r="L79" s="14"/>
      <c r="M79" s="14"/>
    </row>
    <row r="80" spans="2:17" ht="15.6" customHeight="1" thickBot="1" x14ac:dyDescent="0.35">
      <c r="B80" s="15"/>
      <c r="C80" s="15"/>
      <c r="D80" s="15"/>
      <c r="E80" s="15"/>
      <c r="F80" s="15" t="s">
        <v>241</v>
      </c>
      <c r="G80" s="15"/>
      <c r="H80" s="15" t="s">
        <v>242</v>
      </c>
      <c r="I80" s="15"/>
      <c r="J80" s="15" t="s">
        <v>243</v>
      </c>
      <c r="K80" s="15"/>
      <c r="L80" s="15" t="s">
        <v>244</v>
      </c>
      <c r="M80" s="15"/>
    </row>
    <row r="81" spans="2:13" ht="32.4" x14ac:dyDescent="0.3">
      <c r="B81" s="6" t="s">
        <v>556</v>
      </c>
      <c r="C81" s="6"/>
      <c r="D81" s="6" t="s">
        <v>557</v>
      </c>
      <c r="E81" s="6"/>
      <c r="F81" s="7">
        <v>-4.5170000000000003</v>
      </c>
      <c r="G81" s="6"/>
      <c r="H81" s="7">
        <v>0.88700000000000001</v>
      </c>
      <c r="I81" s="6"/>
      <c r="J81" s="7">
        <v>-5.093</v>
      </c>
      <c r="K81" s="6"/>
      <c r="L81" s="7" t="s">
        <v>558</v>
      </c>
      <c r="M81" s="6"/>
    </row>
    <row r="82" spans="2:13" x14ac:dyDescent="0.3">
      <c r="B82" s="6"/>
      <c r="C82" s="6"/>
      <c r="D82" s="6" t="s">
        <v>559</v>
      </c>
      <c r="E82" s="6"/>
      <c r="F82" s="7">
        <v>-2.1379999999999999</v>
      </c>
      <c r="G82" s="6"/>
      <c r="H82" s="7">
        <v>0.88700000000000001</v>
      </c>
      <c r="I82" s="6"/>
      <c r="J82" s="7">
        <v>-2.411</v>
      </c>
      <c r="K82" s="6"/>
      <c r="L82" s="7">
        <v>0.26900000000000002</v>
      </c>
      <c r="M82" s="6"/>
    </row>
    <row r="83" spans="2:13" x14ac:dyDescent="0.3">
      <c r="B83" s="6"/>
      <c r="C83" s="6"/>
      <c r="D83" s="6" t="s">
        <v>560</v>
      </c>
      <c r="E83" s="6"/>
      <c r="F83" s="7">
        <v>-0.96799999999999997</v>
      </c>
      <c r="G83" s="6"/>
      <c r="H83" s="7">
        <v>0.93100000000000005</v>
      </c>
      <c r="I83" s="6"/>
      <c r="J83" s="7">
        <v>-1.0389999999999999</v>
      </c>
      <c r="K83" s="6"/>
      <c r="L83" s="7">
        <v>1</v>
      </c>
      <c r="M83" s="6"/>
    </row>
    <row r="84" spans="2:13" ht="32.4" x14ac:dyDescent="0.3">
      <c r="B84" s="6"/>
      <c r="C84" s="6"/>
      <c r="D84" s="6" t="s">
        <v>561</v>
      </c>
      <c r="E84" s="6"/>
      <c r="F84" s="7">
        <v>-4.29</v>
      </c>
      <c r="G84" s="6"/>
      <c r="H84" s="7">
        <v>1.0149999999999999</v>
      </c>
      <c r="I84" s="6"/>
      <c r="J84" s="7">
        <v>-4.2249999999999996</v>
      </c>
      <c r="K84" s="6"/>
      <c r="L84" s="7" t="s">
        <v>562</v>
      </c>
      <c r="M84" s="6"/>
    </row>
    <row r="85" spans="2:13" x14ac:dyDescent="0.3">
      <c r="B85" s="6"/>
      <c r="C85" s="6"/>
      <c r="D85" s="6" t="s">
        <v>563</v>
      </c>
      <c r="E85" s="6"/>
      <c r="F85" s="7">
        <v>-0.27100000000000002</v>
      </c>
      <c r="G85" s="6"/>
      <c r="H85" s="7">
        <v>1.0149999999999999</v>
      </c>
      <c r="I85" s="6"/>
      <c r="J85" s="7">
        <v>-0.26700000000000002</v>
      </c>
      <c r="K85" s="6"/>
      <c r="L85" s="7">
        <v>1</v>
      </c>
      <c r="M85" s="6"/>
    </row>
    <row r="86" spans="2:13" x14ac:dyDescent="0.3">
      <c r="B86" s="6" t="s">
        <v>557</v>
      </c>
      <c r="C86" s="6"/>
      <c r="D86" s="6" t="s">
        <v>559</v>
      </c>
      <c r="E86" s="6"/>
      <c r="F86" s="7">
        <v>2.379</v>
      </c>
      <c r="G86" s="6"/>
      <c r="H86" s="7">
        <v>0.88700000000000001</v>
      </c>
      <c r="I86" s="6"/>
      <c r="J86" s="7">
        <v>2.6829999999999998</v>
      </c>
      <c r="K86" s="6"/>
      <c r="L86" s="7">
        <v>0.13</v>
      </c>
      <c r="M86" s="6"/>
    </row>
    <row r="87" spans="2:13" x14ac:dyDescent="0.3">
      <c r="B87" s="6"/>
      <c r="C87" s="6"/>
      <c r="D87" s="6" t="s">
        <v>560</v>
      </c>
      <c r="E87" s="6"/>
      <c r="F87" s="7">
        <v>3.5489999999999999</v>
      </c>
      <c r="G87" s="6"/>
      <c r="H87" s="7">
        <v>1.0149999999999999</v>
      </c>
      <c r="I87" s="6"/>
      <c r="J87" s="7">
        <v>3.4950000000000001</v>
      </c>
      <c r="K87" s="6"/>
      <c r="L87" s="7">
        <v>1.2E-2</v>
      </c>
      <c r="M87" s="6"/>
    </row>
    <row r="88" spans="2:13" x14ac:dyDescent="0.3">
      <c r="B88" s="6"/>
      <c r="C88" s="6"/>
      <c r="D88" s="6" t="s">
        <v>561</v>
      </c>
      <c r="E88" s="6"/>
      <c r="F88" s="7">
        <v>0.22600000000000001</v>
      </c>
      <c r="G88" s="6"/>
      <c r="H88" s="7">
        <v>0.93100000000000005</v>
      </c>
      <c r="I88" s="6"/>
      <c r="J88" s="7">
        <v>0.24299999999999999</v>
      </c>
      <c r="K88" s="6"/>
      <c r="L88" s="7">
        <v>1</v>
      </c>
      <c r="M88" s="6"/>
    </row>
    <row r="89" spans="2:13" x14ac:dyDescent="0.3">
      <c r="B89" s="6"/>
      <c r="C89" s="6"/>
      <c r="D89" s="6" t="s">
        <v>563</v>
      </c>
      <c r="E89" s="6"/>
      <c r="F89" s="7">
        <v>4.2450000000000001</v>
      </c>
      <c r="G89" s="6"/>
      <c r="H89" s="7">
        <v>1.0149999999999999</v>
      </c>
      <c r="I89" s="6"/>
      <c r="J89" s="7">
        <v>4.181</v>
      </c>
      <c r="K89" s="6"/>
      <c r="L89" s="7">
        <v>1E-3</v>
      </c>
      <c r="M89" s="6"/>
    </row>
    <row r="90" spans="2:13" x14ac:dyDescent="0.3">
      <c r="B90" s="6" t="s">
        <v>559</v>
      </c>
      <c r="C90" s="6"/>
      <c r="D90" s="6" t="s">
        <v>560</v>
      </c>
      <c r="E90" s="6"/>
      <c r="F90" s="7">
        <v>1.17</v>
      </c>
      <c r="G90" s="6"/>
      <c r="H90" s="7">
        <v>1.0149999999999999</v>
      </c>
      <c r="I90" s="6"/>
      <c r="J90" s="7">
        <v>1.1519999999999999</v>
      </c>
      <c r="K90" s="6"/>
      <c r="L90" s="7">
        <v>1</v>
      </c>
      <c r="M90" s="6"/>
    </row>
    <row r="91" spans="2:13" x14ac:dyDescent="0.3">
      <c r="B91" s="6"/>
      <c r="C91" s="6"/>
      <c r="D91" s="6" t="s">
        <v>561</v>
      </c>
      <c r="E91" s="6"/>
      <c r="F91" s="7">
        <v>-2.153</v>
      </c>
      <c r="G91" s="6"/>
      <c r="H91" s="7">
        <v>1.0149999999999999</v>
      </c>
      <c r="I91" s="6"/>
      <c r="J91" s="7">
        <v>-2.12</v>
      </c>
      <c r="K91" s="6"/>
      <c r="L91" s="7">
        <v>0.55700000000000005</v>
      </c>
      <c r="M91" s="6"/>
    </row>
    <row r="92" spans="2:13" x14ac:dyDescent="0.3">
      <c r="B92" s="6"/>
      <c r="C92" s="6"/>
      <c r="D92" s="6" t="s">
        <v>563</v>
      </c>
      <c r="E92" s="6"/>
      <c r="F92" s="7">
        <v>1.8660000000000001</v>
      </c>
      <c r="G92" s="6"/>
      <c r="H92" s="7">
        <v>0.93100000000000005</v>
      </c>
      <c r="I92" s="6"/>
      <c r="J92" s="7">
        <v>2.004</v>
      </c>
      <c r="K92" s="6"/>
      <c r="L92" s="7">
        <v>0.74199999999999999</v>
      </c>
      <c r="M92" s="6"/>
    </row>
    <row r="93" spans="2:13" x14ac:dyDescent="0.3">
      <c r="B93" s="6" t="s">
        <v>560</v>
      </c>
      <c r="C93" s="6"/>
      <c r="D93" s="6" t="s">
        <v>561</v>
      </c>
      <c r="E93" s="6"/>
      <c r="F93" s="7">
        <v>-3.323</v>
      </c>
      <c r="G93" s="6"/>
      <c r="H93" s="7">
        <v>0.88700000000000001</v>
      </c>
      <c r="I93" s="6"/>
      <c r="J93" s="7">
        <v>-3.7469999999999999</v>
      </c>
      <c r="K93" s="6"/>
      <c r="L93" s="7">
        <v>5.0000000000000001E-3</v>
      </c>
      <c r="M93" s="6"/>
    </row>
    <row r="94" spans="2:13" x14ac:dyDescent="0.3">
      <c r="B94" s="6"/>
      <c r="C94" s="6"/>
      <c r="D94" s="6" t="s">
        <v>563</v>
      </c>
      <c r="E94" s="6"/>
      <c r="F94" s="7">
        <v>0.69599999999999995</v>
      </c>
      <c r="G94" s="6"/>
      <c r="H94" s="7">
        <v>0.88700000000000001</v>
      </c>
      <c r="I94" s="6"/>
      <c r="J94" s="7">
        <v>0.78500000000000003</v>
      </c>
      <c r="K94" s="6"/>
      <c r="L94" s="7">
        <v>1</v>
      </c>
      <c r="M94" s="6"/>
    </row>
    <row r="95" spans="2:13" ht="32.4" x14ac:dyDescent="0.3">
      <c r="B95" s="6" t="s">
        <v>561</v>
      </c>
      <c r="C95" s="6"/>
      <c r="D95" s="6" t="s">
        <v>563</v>
      </c>
      <c r="E95" s="6"/>
      <c r="F95" s="7">
        <v>4.0190000000000001</v>
      </c>
      <c r="G95" s="6"/>
      <c r="H95" s="7">
        <v>0.88700000000000001</v>
      </c>
      <c r="I95" s="6"/>
      <c r="J95" s="7">
        <v>4.532</v>
      </c>
      <c r="K95" s="6"/>
      <c r="L95" s="7" t="s">
        <v>564</v>
      </c>
      <c r="M95" s="6"/>
    </row>
    <row r="96" spans="2:13" ht="15" thickBot="1" x14ac:dyDescent="0.35">
      <c r="B96" s="16"/>
      <c r="C96" s="16"/>
      <c r="D96" s="16"/>
      <c r="E96" s="16"/>
      <c r="F96" s="16"/>
      <c r="G96" s="16"/>
      <c r="H96" s="16"/>
      <c r="I96" s="16"/>
      <c r="J96" s="16"/>
      <c r="K96" s="16"/>
      <c r="L96" s="16"/>
      <c r="M96" s="16"/>
    </row>
    <row r="97" spans="1:17" ht="14.4" customHeight="1" x14ac:dyDescent="0.3">
      <c r="B97" s="17" t="s">
        <v>565</v>
      </c>
      <c r="C97" s="17"/>
      <c r="D97" s="17"/>
      <c r="E97" s="17"/>
      <c r="F97" s="17"/>
      <c r="G97" s="17"/>
      <c r="H97" s="17"/>
      <c r="I97" s="17"/>
      <c r="J97" s="17"/>
      <c r="K97" s="17"/>
      <c r="L97" s="17"/>
      <c r="M97" s="17"/>
    </row>
    <row r="99" spans="1:17" s="4" customFormat="1" x14ac:dyDescent="0.3">
      <c r="A99"/>
    </row>
    <row r="101" spans="1:17" ht="23.4" x14ac:dyDescent="0.3">
      <c r="B101" s="5" t="s">
        <v>566</v>
      </c>
    </row>
    <row r="103" spans="1:17" ht="15" thickBot="1" x14ac:dyDescent="0.35">
      <c r="B103" s="14" t="s">
        <v>225</v>
      </c>
      <c r="C103" s="14"/>
      <c r="D103" s="14"/>
      <c r="E103" s="14"/>
      <c r="F103" s="14"/>
      <c r="G103" s="14"/>
      <c r="H103" s="14"/>
      <c r="I103" s="14"/>
      <c r="J103" s="14"/>
      <c r="K103" s="14"/>
      <c r="L103" s="14"/>
      <c r="M103" s="14"/>
      <c r="N103" s="14"/>
      <c r="O103" s="14"/>
      <c r="P103" s="14"/>
      <c r="Q103" s="14"/>
    </row>
    <row r="104" spans="1:17" ht="15" thickBot="1" x14ac:dyDescent="0.35">
      <c r="B104" s="15" t="s">
        <v>226</v>
      </c>
      <c r="C104" s="15"/>
      <c r="D104" s="15" t="s">
        <v>289</v>
      </c>
      <c r="E104" s="15"/>
      <c r="F104" s="15" t="s">
        <v>227</v>
      </c>
      <c r="G104" s="15"/>
      <c r="H104" s="15" t="s">
        <v>228</v>
      </c>
      <c r="I104" s="15"/>
      <c r="J104" s="15" t="s">
        <v>229</v>
      </c>
      <c r="K104" s="15"/>
      <c r="L104" s="15" t="s">
        <v>230</v>
      </c>
      <c r="M104" s="15"/>
      <c r="N104" s="15" t="s">
        <v>231</v>
      </c>
      <c r="O104" s="15"/>
      <c r="P104" s="15" t="s">
        <v>232</v>
      </c>
      <c r="Q104" s="15"/>
    </row>
    <row r="105" spans="1:17" ht="16.2" x14ac:dyDescent="0.3">
      <c r="B105" s="6" t="s">
        <v>233</v>
      </c>
      <c r="C105" s="6"/>
      <c r="D105" s="6" t="s">
        <v>290</v>
      </c>
      <c r="E105" s="6"/>
      <c r="F105" s="7">
        <v>419.99299999999999</v>
      </c>
      <c r="G105" s="6" t="s">
        <v>291</v>
      </c>
      <c r="H105" s="7">
        <v>2</v>
      </c>
      <c r="I105" s="6" t="s">
        <v>291</v>
      </c>
      <c r="J105" s="7">
        <v>209.99600000000001</v>
      </c>
      <c r="K105" s="6" t="s">
        <v>291</v>
      </c>
      <c r="L105" s="7">
        <v>17.257999999999999</v>
      </c>
      <c r="M105" s="6" t="s">
        <v>291</v>
      </c>
      <c r="N105" s="7" t="s">
        <v>567</v>
      </c>
      <c r="O105" s="6" t="s">
        <v>291</v>
      </c>
      <c r="P105" s="7">
        <v>0.42899999999999999</v>
      </c>
      <c r="Q105" s="6"/>
    </row>
    <row r="106" spans="1:17" ht="16.2" x14ac:dyDescent="0.3">
      <c r="B106" s="6"/>
      <c r="C106" s="6"/>
      <c r="D106" s="6" t="s">
        <v>293</v>
      </c>
      <c r="E106" s="6"/>
      <c r="F106" s="7">
        <v>419.99299999999999</v>
      </c>
      <c r="G106" s="6"/>
      <c r="H106" s="7">
        <v>1.5229999999999999</v>
      </c>
      <c r="I106" s="6"/>
      <c r="J106" s="7">
        <v>275.762</v>
      </c>
      <c r="K106" s="6"/>
      <c r="L106" s="7">
        <v>17.257999999999999</v>
      </c>
      <c r="M106" s="6"/>
      <c r="N106" s="7" t="s">
        <v>568</v>
      </c>
      <c r="O106" s="6"/>
      <c r="P106" s="7">
        <v>0.42899999999999999</v>
      </c>
      <c r="Q106" s="6"/>
    </row>
    <row r="107" spans="1:17" x14ac:dyDescent="0.3">
      <c r="B107" s="6" t="s">
        <v>253</v>
      </c>
      <c r="C107" s="6"/>
      <c r="D107" s="6" t="s">
        <v>290</v>
      </c>
      <c r="E107" s="6"/>
      <c r="F107" s="7">
        <v>10.275</v>
      </c>
      <c r="G107" s="6" t="s">
        <v>291</v>
      </c>
      <c r="H107" s="7">
        <v>2</v>
      </c>
      <c r="I107" s="6" t="s">
        <v>291</v>
      </c>
      <c r="J107" s="7">
        <v>5.1379999999999999</v>
      </c>
      <c r="K107" s="6" t="s">
        <v>291</v>
      </c>
      <c r="L107" s="7">
        <v>0.42199999999999999</v>
      </c>
      <c r="M107" s="6" t="s">
        <v>291</v>
      </c>
      <c r="N107" s="7">
        <v>0.65800000000000003</v>
      </c>
      <c r="O107" s="6" t="s">
        <v>291</v>
      </c>
      <c r="P107" s="7">
        <v>1.7999999999999999E-2</v>
      </c>
      <c r="Q107" s="6"/>
    </row>
    <row r="108" spans="1:17" x14ac:dyDescent="0.3">
      <c r="B108" s="6"/>
      <c r="C108" s="6"/>
      <c r="D108" s="6" t="s">
        <v>293</v>
      </c>
      <c r="E108" s="6"/>
      <c r="F108" s="7">
        <v>10.275</v>
      </c>
      <c r="G108" s="6"/>
      <c r="H108" s="7">
        <v>1.5229999999999999</v>
      </c>
      <c r="I108" s="6"/>
      <c r="J108" s="7">
        <v>6.7460000000000004</v>
      </c>
      <c r="K108" s="6"/>
      <c r="L108" s="7">
        <v>0.42199999999999999</v>
      </c>
      <c r="M108" s="6"/>
      <c r="N108" s="7">
        <v>0.60399999999999998</v>
      </c>
      <c r="O108" s="6"/>
      <c r="P108" s="7">
        <v>1.7999999999999999E-2</v>
      </c>
      <c r="Q108" s="6"/>
    </row>
    <row r="109" spans="1:17" x14ac:dyDescent="0.3">
      <c r="B109" s="6" t="s">
        <v>234</v>
      </c>
      <c r="C109" s="6"/>
      <c r="D109" s="6" t="s">
        <v>290</v>
      </c>
      <c r="E109" s="6"/>
      <c r="F109" s="7">
        <v>559.73</v>
      </c>
      <c r="G109" s="6"/>
      <c r="H109" s="7">
        <v>46</v>
      </c>
      <c r="I109" s="6"/>
      <c r="J109" s="7">
        <v>12.167999999999999</v>
      </c>
      <c r="K109" s="6"/>
      <c r="L109" s="7"/>
      <c r="M109" s="6"/>
      <c r="N109" s="7"/>
      <c r="O109" s="6"/>
      <c r="P109" s="7"/>
      <c r="Q109" s="6"/>
    </row>
    <row r="110" spans="1:17" x14ac:dyDescent="0.3">
      <c r="B110" s="6"/>
      <c r="C110" s="6"/>
      <c r="D110" s="6" t="s">
        <v>293</v>
      </c>
      <c r="E110" s="6"/>
      <c r="F110" s="7">
        <v>559.73</v>
      </c>
      <c r="G110" s="6"/>
      <c r="H110" s="7">
        <v>35.03</v>
      </c>
      <c r="I110" s="6"/>
      <c r="J110" s="7">
        <v>15.978999999999999</v>
      </c>
      <c r="K110" s="6"/>
      <c r="L110" s="7"/>
      <c r="M110" s="6"/>
      <c r="N110" s="7"/>
      <c r="O110" s="6"/>
      <c r="P110" s="7"/>
      <c r="Q110" s="6"/>
    </row>
    <row r="111" spans="1:17" x14ac:dyDescent="0.3">
      <c r="B111" s="6" t="s">
        <v>235</v>
      </c>
      <c r="C111" s="6"/>
      <c r="D111" s="6" t="s">
        <v>290</v>
      </c>
      <c r="E111" s="6"/>
      <c r="F111" s="7">
        <v>4.0380000000000003</v>
      </c>
      <c r="G111" s="6"/>
      <c r="H111" s="7">
        <v>1</v>
      </c>
      <c r="I111" s="6"/>
      <c r="J111" s="7">
        <v>4.0380000000000003</v>
      </c>
      <c r="K111" s="6"/>
      <c r="L111" s="7">
        <v>0.23100000000000001</v>
      </c>
      <c r="M111" s="6"/>
      <c r="N111" s="7">
        <v>0.63500000000000001</v>
      </c>
      <c r="O111" s="6"/>
      <c r="P111" s="7">
        <v>0.01</v>
      </c>
      <c r="Q111" s="6"/>
    </row>
    <row r="112" spans="1:17" ht="28.8" x14ac:dyDescent="0.3">
      <c r="B112" s="6" t="s">
        <v>254</v>
      </c>
      <c r="C112" s="6"/>
      <c r="D112" s="6" t="s">
        <v>290</v>
      </c>
      <c r="E112" s="6"/>
      <c r="F112" s="7">
        <v>5.0510000000000002</v>
      </c>
      <c r="G112" s="6"/>
      <c r="H112" s="7">
        <v>1</v>
      </c>
      <c r="I112" s="6"/>
      <c r="J112" s="7">
        <v>5.0510000000000002</v>
      </c>
      <c r="K112" s="6"/>
      <c r="L112" s="7">
        <v>0.28899999999999998</v>
      </c>
      <c r="M112" s="6"/>
      <c r="N112" s="7">
        <v>0.59599999999999997</v>
      </c>
      <c r="O112" s="6"/>
      <c r="P112" s="7">
        <v>1.2E-2</v>
      </c>
      <c r="Q112" s="6"/>
    </row>
    <row r="113" spans="2:17" x14ac:dyDescent="0.3">
      <c r="B113" s="6" t="s">
        <v>234</v>
      </c>
      <c r="C113" s="6"/>
      <c r="D113" s="6" t="s">
        <v>290</v>
      </c>
      <c r="E113" s="6"/>
      <c r="F113" s="7">
        <v>402.03800000000001</v>
      </c>
      <c r="G113" s="6"/>
      <c r="H113" s="7">
        <v>23</v>
      </c>
      <c r="I113" s="6"/>
      <c r="J113" s="7">
        <v>17.48</v>
      </c>
      <c r="K113" s="6"/>
      <c r="L113" s="7"/>
      <c r="M113" s="6"/>
      <c r="N113" s="7"/>
      <c r="O113" s="6"/>
      <c r="P113" s="7"/>
      <c r="Q113" s="6"/>
    </row>
    <row r="114" spans="2:17" x14ac:dyDescent="0.3">
      <c r="B114" s="6" t="s">
        <v>236</v>
      </c>
      <c r="C114" s="6"/>
      <c r="D114" s="6" t="s">
        <v>290</v>
      </c>
      <c r="E114" s="6"/>
      <c r="F114" s="7">
        <v>43.267000000000003</v>
      </c>
      <c r="G114" s="6"/>
      <c r="H114" s="7">
        <v>2</v>
      </c>
      <c r="I114" s="6"/>
      <c r="J114" s="7">
        <v>21.634</v>
      </c>
      <c r="K114" s="6"/>
      <c r="L114" s="7">
        <v>2.84</v>
      </c>
      <c r="M114" s="6"/>
      <c r="N114" s="7">
        <v>6.9000000000000006E-2</v>
      </c>
      <c r="O114" s="6"/>
      <c r="P114" s="7">
        <v>0.11</v>
      </c>
      <c r="Q114" s="6"/>
    </row>
    <row r="115" spans="2:17" x14ac:dyDescent="0.3">
      <c r="B115" s="6"/>
      <c r="C115" s="6"/>
      <c r="D115" s="6" t="s">
        <v>293</v>
      </c>
      <c r="E115" s="6"/>
      <c r="F115" s="7">
        <v>43.267000000000003</v>
      </c>
      <c r="G115" s="6"/>
      <c r="H115" s="7">
        <v>1.992</v>
      </c>
      <c r="I115" s="6"/>
      <c r="J115" s="7">
        <v>21.719000000000001</v>
      </c>
      <c r="K115" s="6"/>
      <c r="L115" s="7">
        <v>2.84</v>
      </c>
      <c r="M115" s="6"/>
      <c r="N115" s="7">
        <v>6.9000000000000006E-2</v>
      </c>
      <c r="O115" s="6"/>
      <c r="P115" s="7">
        <v>0.11</v>
      </c>
      <c r="Q115" s="6"/>
    </row>
    <row r="116" spans="2:17" ht="28.8" x14ac:dyDescent="0.3">
      <c r="B116" s="6" t="s">
        <v>255</v>
      </c>
      <c r="C116" s="6"/>
      <c r="D116" s="6" t="s">
        <v>290</v>
      </c>
      <c r="E116" s="6"/>
      <c r="F116" s="7">
        <v>23.242999999999999</v>
      </c>
      <c r="G116" s="6"/>
      <c r="H116" s="7">
        <v>2</v>
      </c>
      <c r="I116" s="6"/>
      <c r="J116" s="7">
        <v>11.622</v>
      </c>
      <c r="K116" s="6"/>
      <c r="L116" s="7">
        <v>1.526</v>
      </c>
      <c r="M116" s="6"/>
      <c r="N116" s="7">
        <v>0.22800000000000001</v>
      </c>
      <c r="O116" s="6"/>
      <c r="P116" s="7">
        <v>6.2E-2</v>
      </c>
      <c r="Q116" s="6"/>
    </row>
    <row r="117" spans="2:17" x14ac:dyDescent="0.3">
      <c r="B117" s="6"/>
      <c r="C117" s="6"/>
      <c r="D117" s="6" t="s">
        <v>293</v>
      </c>
      <c r="E117" s="6"/>
      <c r="F117" s="7">
        <v>23.242999999999999</v>
      </c>
      <c r="G117" s="6"/>
      <c r="H117" s="7">
        <v>1.992</v>
      </c>
      <c r="I117" s="6"/>
      <c r="J117" s="7">
        <v>11.667999999999999</v>
      </c>
      <c r="K117" s="6"/>
      <c r="L117" s="7">
        <v>1.526</v>
      </c>
      <c r="M117" s="6"/>
      <c r="N117" s="7">
        <v>0.22800000000000001</v>
      </c>
      <c r="O117" s="6"/>
      <c r="P117" s="7">
        <v>6.2E-2</v>
      </c>
      <c r="Q117" s="6"/>
    </row>
    <row r="118" spans="2:17" x14ac:dyDescent="0.3">
      <c r="B118" s="6" t="s">
        <v>234</v>
      </c>
      <c r="C118" s="6"/>
      <c r="D118" s="6" t="s">
        <v>290</v>
      </c>
      <c r="E118" s="6"/>
      <c r="F118" s="7">
        <v>350.42500000000001</v>
      </c>
      <c r="G118" s="6"/>
      <c r="H118" s="7">
        <v>46</v>
      </c>
      <c r="I118" s="6"/>
      <c r="J118" s="7">
        <v>7.6180000000000003</v>
      </c>
      <c r="K118" s="6"/>
      <c r="L118" s="7"/>
      <c r="M118" s="6"/>
      <c r="N118" s="7"/>
      <c r="O118" s="6"/>
      <c r="P118" s="7"/>
      <c r="Q118" s="6"/>
    </row>
    <row r="119" spans="2:17" x14ac:dyDescent="0.3">
      <c r="B119" s="6"/>
      <c r="C119" s="6"/>
      <c r="D119" s="6" t="s">
        <v>293</v>
      </c>
      <c r="E119" s="6"/>
      <c r="F119" s="7">
        <v>350.42500000000001</v>
      </c>
      <c r="G119" s="6"/>
      <c r="H119" s="7">
        <v>45.819000000000003</v>
      </c>
      <c r="I119" s="6"/>
      <c r="J119" s="7">
        <v>7.6479999999999997</v>
      </c>
      <c r="K119" s="6"/>
      <c r="L119" s="7"/>
      <c r="M119" s="6"/>
      <c r="N119" s="7"/>
      <c r="O119" s="6"/>
      <c r="P119" s="7"/>
      <c r="Q119" s="6"/>
    </row>
    <row r="120" spans="2:17" ht="15" thickBot="1" x14ac:dyDescent="0.35">
      <c r="B120" s="16"/>
      <c r="C120" s="16"/>
      <c r="D120" s="16"/>
      <c r="E120" s="16"/>
      <c r="F120" s="16"/>
      <c r="G120" s="16"/>
      <c r="H120" s="16"/>
      <c r="I120" s="16"/>
      <c r="J120" s="16"/>
      <c r="K120" s="16"/>
      <c r="L120" s="16"/>
      <c r="M120" s="16"/>
      <c r="N120" s="16"/>
      <c r="O120" s="16"/>
      <c r="P120" s="16"/>
      <c r="Q120" s="16"/>
    </row>
    <row r="121" spans="2:17" ht="14.4" customHeight="1" x14ac:dyDescent="0.3">
      <c r="B121" s="17" t="s">
        <v>296</v>
      </c>
      <c r="C121" s="17"/>
      <c r="D121" s="17"/>
      <c r="E121" s="17"/>
      <c r="F121" s="17"/>
      <c r="G121" s="17"/>
      <c r="H121" s="17"/>
      <c r="I121" s="17"/>
      <c r="J121" s="17"/>
      <c r="K121" s="17"/>
      <c r="L121" s="17"/>
      <c r="M121" s="17"/>
      <c r="N121" s="17"/>
      <c r="O121" s="17"/>
      <c r="P121" s="17"/>
      <c r="Q121" s="17"/>
    </row>
    <row r="122" spans="2:17" ht="14.4" customHeight="1" x14ac:dyDescent="0.3">
      <c r="B122" s="18" t="s">
        <v>237</v>
      </c>
      <c r="C122" s="18"/>
      <c r="D122" s="18"/>
      <c r="E122" s="18"/>
      <c r="F122" s="18"/>
      <c r="G122" s="18"/>
      <c r="H122" s="18"/>
      <c r="I122" s="18"/>
      <c r="J122" s="18"/>
      <c r="K122" s="18"/>
      <c r="L122" s="18"/>
      <c r="M122" s="18"/>
      <c r="N122" s="18"/>
      <c r="O122" s="18"/>
      <c r="P122" s="18"/>
      <c r="Q122" s="18"/>
    </row>
    <row r="123" spans="2:17" ht="14.4" customHeight="1" x14ac:dyDescent="0.3">
      <c r="B123" s="19" t="s">
        <v>297</v>
      </c>
      <c r="C123" s="19"/>
      <c r="D123" s="19"/>
      <c r="E123" s="19"/>
      <c r="F123" s="19"/>
      <c r="G123" s="19"/>
      <c r="H123" s="19"/>
      <c r="I123" s="19"/>
      <c r="J123" s="19"/>
      <c r="K123" s="19"/>
      <c r="L123" s="19"/>
      <c r="M123" s="19"/>
      <c r="N123" s="19"/>
      <c r="O123" s="19"/>
      <c r="P123" s="19"/>
      <c r="Q123" s="19"/>
    </row>
    <row r="125" spans="2:17" ht="15" thickBot="1" x14ac:dyDescent="0.35">
      <c r="B125" s="14" t="s">
        <v>238</v>
      </c>
      <c r="C125" s="14"/>
      <c r="D125" s="14"/>
      <c r="E125" s="14"/>
      <c r="F125" s="14"/>
      <c r="G125" s="14"/>
      <c r="H125" s="14"/>
      <c r="I125" s="14"/>
      <c r="J125" s="14"/>
      <c r="K125" s="14"/>
      <c r="L125" s="14"/>
      <c r="M125" s="14"/>
      <c r="N125" s="14"/>
      <c r="O125" s="14"/>
    </row>
    <row r="126" spans="2:17" ht="15" thickBot="1" x14ac:dyDescent="0.35">
      <c r="B126" s="15" t="s">
        <v>226</v>
      </c>
      <c r="C126" s="15"/>
      <c r="D126" s="15" t="s">
        <v>227</v>
      </c>
      <c r="E126" s="15"/>
      <c r="F126" s="15" t="s">
        <v>228</v>
      </c>
      <c r="G126" s="15"/>
      <c r="H126" s="15" t="s">
        <v>229</v>
      </c>
      <c r="I126" s="15"/>
      <c r="J126" s="15" t="s">
        <v>230</v>
      </c>
      <c r="K126" s="15"/>
      <c r="L126" s="15" t="s">
        <v>231</v>
      </c>
      <c r="M126" s="15"/>
      <c r="N126" s="15" t="s">
        <v>232</v>
      </c>
      <c r="O126" s="15"/>
    </row>
    <row r="127" spans="2:17" x14ac:dyDescent="0.3">
      <c r="B127" s="6" t="s">
        <v>1</v>
      </c>
      <c r="C127" s="6"/>
      <c r="D127" s="7">
        <v>296.79500000000002</v>
      </c>
      <c r="E127" s="6"/>
      <c r="F127" s="7">
        <v>1</v>
      </c>
      <c r="G127" s="6"/>
      <c r="H127" s="7">
        <v>296.79500000000002</v>
      </c>
      <c r="I127" s="6"/>
      <c r="J127" s="7">
        <v>3.3180000000000001</v>
      </c>
      <c r="K127" s="6"/>
      <c r="L127" s="7">
        <v>8.2000000000000003E-2</v>
      </c>
      <c r="M127" s="6"/>
      <c r="N127" s="7">
        <v>0.126</v>
      </c>
      <c r="O127" s="6"/>
    </row>
    <row r="128" spans="2:17" x14ac:dyDescent="0.3">
      <c r="B128" s="6" t="s">
        <v>234</v>
      </c>
      <c r="C128" s="6"/>
      <c r="D128" s="7">
        <v>2057.5650000000001</v>
      </c>
      <c r="E128" s="6"/>
      <c r="F128" s="7">
        <v>23</v>
      </c>
      <c r="G128" s="6"/>
      <c r="H128" s="7">
        <v>89.459000000000003</v>
      </c>
      <c r="I128" s="6"/>
      <c r="J128" s="7"/>
      <c r="K128" s="6"/>
      <c r="L128" s="7"/>
      <c r="M128" s="6"/>
      <c r="N128" s="7"/>
      <c r="O128" s="6"/>
    </row>
    <row r="129" spans="2:17" ht="15" thickBot="1" x14ac:dyDescent="0.35">
      <c r="B129" s="16"/>
      <c r="C129" s="16"/>
      <c r="D129" s="16"/>
      <c r="E129" s="16"/>
      <c r="F129" s="16"/>
      <c r="G129" s="16"/>
      <c r="H129" s="16"/>
      <c r="I129" s="16"/>
      <c r="J129" s="16"/>
      <c r="K129" s="16"/>
      <c r="L129" s="16"/>
      <c r="M129" s="16"/>
      <c r="N129" s="16"/>
      <c r="O129" s="16"/>
    </row>
    <row r="130" spans="2:17" ht="14.4" customHeight="1" x14ac:dyDescent="0.3">
      <c r="B130" s="17" t="s">
        <v>237</v>
      </c>
      <c r="C130" s="17"/>
      <c r="D130" s="17"/>
      <c r="E130" s="17"/>
      <c r="F130" s="17"/>
      <c r="G130" s="17"/>
      <c r="H130" s="17"/>
      <c r="I130" s="17"/>
      <c r="J130" s="17"/>
      <c r="K130" s="17"/>
      <c r="L130" s="17"/>
      <c r="M130" s="17"/>
      <c r="N130" s="17"/>
      <c r="O130" s="17"/>
    </row>
    <row r="133" spans="2:17" ht="18" x14ac:dyDescent="0.3">
      <c r="B133" s="8" t="s">
        <v>298</v>
      </c>
    </row>
    <row r="135" spans="2:17" ht="15" thickBot="1" x14ac:dyDescent="0.35">
      <c r="B135" s="14" t="s">
        <v>299</v>
      </c>
      <c r="C135" s="14"/>
      <c r="D135" s="14"/>
      <c r="E135" s="14"/>
      <c r="F135" s="14"/>
      <c r="G135" s="14"/>
      <c r="H135" s="14"/>
      <c r="I135" s="14"/>
      <c r="J135" s="14"/>
      <c r="K135" s="14"/>
      <c r="L135" s="14"/>
      <c r="M135" s="14"/>
      <c r="N135" s="14"/>
      <c r="O135" s="14"/>
      <c r="P135" s="14"/>
      <c r="Q135" s="14"/>
    </row>
    <row r="136" spans="2:17" ht="25.8" customHeight="1" thickBot="1" x14ac:dyDescent="0.35">
      <c r="B136" s="15"/>
      <c r="C136" s="15"/>
      <c r="D136" s="15" t="s">
        <v>300</v>
      </c>
      <c r="E136" s="15"/>
      <c r="F136" s="15" t="s">
        <v>301</v>
      </c>
      <c r="G136" s="15"/>
      <c r="H136" s="15" t="s">
        <v>228</v>
      </c>
      <c r="I136" s="15"/>
      <c r="J136" s="15" t="s">
        <v>302</v>
      </c>
      <c r="K136" s="15"/>
      <c r="L136" s="15" t="s">
        <v>303</v>
      </c>
      <c r="M136" s="15"/>
      <c r="N136" s="15" t="s">
        <v>304</v>
      </c>
      <c r="O136" s="15"/>
      <c r="P136" s="15" t="s">
        <v>305</v>
      </c>
      <c r="Q136" s="15"/>
    </row>
    <row r="137" spans="2:17" x14ac:dyDescent="0.3">
      <c r="B137" s="6" t="s">
        <v>233</v>
      </c>
      <c r="C137" s="6"/>
      <c r="D137" s="7">
        <v>0.68700000000000006</v>
      </c>
      <c r="E137" s="6"/>
      <c r="F137" s="7">
        <v>8.2650000000000006</v>
      </c>
      <c r="G137" s="6"/>
      <c r="H137" s="7">
        <v>2</v>
      </c>
      <c r="I137" s="6"/>
      <c r="J137" s="7">
        <v>1.6E-2</v>
      </c>
      <c r="K137" s="6"/>
      <c r="L137" s="7">
        <v>0.76200000000000001</v>
      </c>
      <c r="M137" s="6"/>
      <c r="N137" s="7">
        <v>0.80400000000000005</v>
      </c>
      <c r="O137" s="6"/>
      <c r="P137" s="7">
        <v>0.5</v>
      </c>
      <c r="Q137" s="6"/>
    </row>
    <row r="138" spans="2:17" x14ac:dyDescent="0.3">
      <c r="B138" s="6" t="s">
        <v>236</v>
      </c>
      <c r="C138" s="6"/>
      <c r="D138" s="7">
        <v>0.996</v>
      </c>
      <c r="E138" s="6"/>
      <c r="F138" s="7">
        <v>8.6999999999999994E-2</v>
      </c>
      <c r="G138" s="6"/>
      <c r="H138" s="7">
        <v>2</v>
      </c>
      <c r="I138" s="6"/>
      <c r="J138" s="7">
        <v>0.95699999999999996</v>
      </c>
      <c r="K138" s="6"/>
      <c r="L138" s="7">
        <v>0.996</v>
      </c>
      <c r="M138" s="6"/>
      <c r="N138" s="7">
        <v>1</v>
      </c>
      <c r="O138" s="6"/>
      <c r="P138" s="7">
        <v>0.5</v>
      </c>
      <c r="Q138" s="6"/>
    </row>
    <row r="139" spans="2:17" ht="15" thickBot="1" x14ac:dyDescent="0.35">
      <c r="B139" s="16"/>
      <c r="C139" s="16"/>
      <c r="D139" s="16"/>
      <c r="E139" s="16"/>
      <c r="F139" s="16"/>
      <c r="G139" s="16"/>
      <c r="H139" s="16"/>
      <c r="I139" s="16"/>
      <c r="J139" s="16"/>
      <c r="K139" s="16"/>
      <c r="L139" s="16"/>
      <c r="M139" s="16"/>
      <c r="N139" s="16"/>
      <c r="O139" s="16"/>
      <c r="P139" s="16"/>
      <c r="Q139" s="16"/>
    </row>
    <row r="142" spans="2:17" ht="18" x14ac:dyDescent="0.3">
      <c r="B142" s="8" t="s">
        <v>239</v>
      </c>
    </row>
    <row r="144" spans="2:17" ht="15" thickBot="1" x14ac:dyDescent="0.35">
      <c r="B144" s="14" t="s">
        <v>256</v>
      </c>
      <c r="C144" s="14"/>
      <c r="D144" s="14"/>
      <c r="E144" s="14"/>
      <c r="F144" s="14"/>
      <c r="G144" s="14"/>
      <c r="H144" s="14"/>
      <c r="I144" s="14"/>
      <c r="J144" s="14"/>
      <c r="K144" s="14"/>
      <c r="L144" s="14"/>
      <c r="M144" s="14"/>
    </row>
    <row r="145" spans="2:13" ht="15.6" customHeight="1" thickBot="1" x14ac:dyDescent="0.35">
      <c r="B145" s="15"/>
      <c r="C145" s="15"/>
      <c r="D145" s="15"/>
      <c r="E145" s="15"/>
      <c r="F145" s="15" t="s">
        <v>241</v>
      </c>
      <c r="G145" s="15"/>
      <c r="H145" s="15" t="s">
        <v>242</v>
      </c>
      <c r="I145" s="15"/>
      <c r="J145" s="15" t="s">
        <v>243</v>
      </c>
      <c r="K145" s="15"/>
      <c r="L145" s="15" t="s">
        <v>244</v>
      </c>
      <c r="M145" s="15"/>
    </row>
    <row r="146" spans="2:13" ht="32.4" x14ac:dyDescent="0.3">
      <c r="B146" s="6" t="s">
        <v>569</v>
      </c>
      <c r="C146" s="6"/>
      <c r="D146" s="6" t="s">
        <v>570</v>
      </c>
      <c r="E146" s="6"/>
      <c r="F146" s="7">
        <v>-3.899</v>
      </c>
      <c r="G146" s="6"/>
      <c r="H146" s="7">
        <v>0.70299999999999996</v>
      </c>
      <c r="I146" s="6"/>
      <c r="J146" s="7">
        <v>-5.5490000000000004</v>
      </c>
      <c r="K146" s="6"/>
      <c r="L146" s="7" t="s">
        <v>571</v>
      </c>
      <c r="M146" s="6"/>
    </row>
    <row r="147" spans="2:13" x14ac:dyDescent="0.3">
      <c r="B147" s="6"/>
      <c r="C147" s="6"/>
      <c r="D147" s="6" t="s">
        <v>572</v>
      </c>
      <c r="E147" s="6"/>
      <c r="F147" s="7">
        <v>-0.77500000000000002</v>
      </c>
      <c r="G147" s="6"/>
      <c r="H147" s="7">
        <v>0.70299999999999996</v>
      </c>
      <c r="I147" s="6"/>
      <c r="J147" s="7">
        <v>-1.103</v>
      </c>
      <c r="K147" s="6"/>
      <c r="L147" s="7">
        <v>0.82699999999999996</v>
      </c>
      <c r="M147" s="6"/>
    </row>
    <row r="148" spans="2:13" ht="32.4" x14ac:dyDescent="0.3">
      <c r="B148" s="6" t="s">
        <v>570</v>
      </c>
      <c r="C148" s="6"/>
      <c r="D148" s="6" t="s">
        <v>572</v>
      </c>
      <c r="E148" s="6"/>
      <c r="F148" s="7">
        <v>3.1240000000000001</v>
      </c>
      <c r="G148" s="6"/>
      <c r="H148" s="7">
        <v>0.70299999999999996</v>
      </c>
      <c r="I148" s="6"/>
      <c r="J148" s="7">
        <v>4.4459999999999997</v>
      </c>
      <c r="K148" s="6"/>
      <c r="L148" s="7" t="s">
        <v>573</v>
      </c>
      <c r="M148" s="6"/>
    </row>
    <row r="149" spans="2:13" ht="15" thickBot="1" x14ac:dyDescent="0.35">
      <c r="B149" s="16"/>
      <c r="C149" s="16"/>
      <c r="D149" s="16"/>
      <c r="E149" s="16"/>
      <c r="F149" s="16"/>
      <c r="G149" s="16"/>
      <c r="H149" s="16"/>
      <c r="I149" s="16"/>
      <c r="J149" s="16"/>
      <c r="K149" s="16"/>
      <c r="L149" s="16"/>
      <c r="M149" s="16"/>
    </row>
    <row r="150" spans="2:13" ht="14.4" customHeight="1" x14ac:dyDescent="0.3">
      <c r="B150" s="17" t="s">
        <v>574</v>
      </c>
      <c r="C150" s="17"/>
      <c r="D150" s="17"/>
      <c r="E150" s="17"/>
      <c r="F150" s="17"/>
      <c r="G150" s="17"/>
      <c r="H150" s="17"/>
      <c r="I150" s="17"/>
      <c r="J150" s="17"/>
      <c r="K150" s="17"/>
      <c r="L150" s="17"/>
      <c r="M150" s="17"/>
    </row>
    <row r="151" spans="2:13" ht="14.4" customHeight="1" x14ac:dyDescent="0.3">
      <c r="B151" s="18" t="s">
        <v>257</v>
      </c>
      <c r="C151" s="18"/>
      <c r="D151" s="18"/>
      <c r="E151" s="18"/>
      <c r="F151" s="18"/>
      <c r="G151" s="18"/>
      <c r="H151" s="18"/>
      <c r="I151" s="18"/>
      <c r="J151" s="18"/>
      <c r="K151" s="18"/>
      <c r="L151" s="18"/>
      <c r="M151" s="18"/>
    </row>
  </sheetData>
  <mergeCells count="74">
    <mergeCell ref="B149:M149"/>
    <mergeCell ref="B150:M150"/>
    <mergeCell ref="B151:M151"/>
    <mergeCell ref="N136:O136"/>
    <mergeCell ref="P136:Q136"/>
    <mergeCell ref="B139:Q139"/>
    <mergeCell ref="B144:M144"/>
    <mergeCell ref="B145:C145"/>
    <mergeCell ref="D145:E145"/>
    <mergeCell ref="F145:G145"/>
    <mergeCell ref="H145:I145"/>
    <mergeCell ref="J145:K145"/>
    <mergeCell ref="L145:M145"/>
    <mergeCell ref="N126:O126"/>
    <mergeCell ref="B129:O129"/>
    <mergeCell ref="B130:O130"/>
    <mergeCell ref="B135:Q135"/>
    <mergeCell ref="B136:C136"/>
    <mergeCell ref="D136:E136"/>
    <mergeCell ref="F136:G136"/>
    <mergeCell ref="H136:I136"/>
    <mergeCell ref="J136:K136"/>
    <mergeCell ref="L136:M136"/>
    <mergeCell ref="B126:C126"/>
    <mergeCell ref="D126:E126"/>
    <mergeCell ref="F126:G126"/>
    <mergeCell ref="H126:I126"/>
    <mergeCell ref="J126:K126"/>
    <mergeCell ref="L126:M126"/>
    <mergeCell ref="B125:O125"/>
    <mergeCell ref="B96:M96"/>
    <mergeCell ref="B97:M97"/>
    <mergeCell ref="B103:Q103"/>
    <mergeCell ref="B104:C104"/>
    <mergeCell ref="D104:E104"/>
    <mergeCell ref="F104:G104"/>
    <mergeCell ref="H104:I104"/>
    <mergeCell ref="J104:K104"/>
    <mergeCell ref="L104:M104"/>
    <mergeCell ref="N104:O104"/>
    <mergeCell ref="P104:Q104"/>
    <mergeCell ref="B120:Q120"/>
    <mergeCell ref="B121:Q121"/>
    <mergeCell ref="B122:Q122"/>
    <mergeCell ref="B123:Q123"/>
    <mergeCell ref="L71:M71"/>
    <mergeCell ref="B73:M73"/>
    <mergeCell ref="B74:M74"/>
    <mergeCell ref="B79:M79"/>
    <mergeCell ref="B80:C80"/>
    <mergeCell ref="D80:E80"/>
    <mergeCell ref="F80:G80"/>
    <mergeCell ref="H80:I80"/>
    <mergeCell ref="J80:K80"/>
    <mergeCell ref="L80:M80"/>
    <mergeCell ref="B71:C71"/>
    <mergeCell ref="D71:E71"/>
    <mergeCell ref="F71:G71"/>
    <mergeCell ref="H71:I71"/>
    <mergeCell ref="J71:K71"/>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A47C8FAC-B454-4376-B075-5B4B250C5058}"/>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0065-C785-43A4-96FB-BE1F26ABBD70}">
  <dimension ref="A1:AI170"/>
  <sheetViews>
    <sheetView zoomScaleNormal="100" workbookViewId="0">
      <pane xSplit="1" topLeftCell="B1" activePane="topRight" state="frozen"/>
      <selection pane="topRight" activeCell="A5" sqref="A5"/>
    </sheetView>
  </sheetViews>
  <sheetFormatPr defaultRowHeight="14.4" x14ac:dyDescent="0.3"/>
  <cols>
    <col min="1" max="1" width="15.77734375" bestFit="1" customWidth="1"/>
    <col min="2" max="2" width="27.21875" bestFit="1" customWidth="1"/>
    <col min="3" max="4" width="26.77734375" bestFit="1" customWidth="1"/>
    <col min="5" max="5" width="27.109375" bestFit="1" customWidth="1"/>
    <col min="6" max="7" width="26.6640625" bestFit="1" customWidth="1"/>
    <col min="8" max="9" width="20.109375" customWidth="1"/>
    <col min="14" max="14" width="10.77734375" bestFit="1" customWidth="1"/>
    <col min="15" max="15" width="10.77734375" customWidth="1"/>
  </cols>
  <sheetData>
    <row r="1" spans="1:35" x14ac:dyDescent="0.3">
      <c r="A1" t="s">
        <v>615</v>
      </c>
      <c r="B1" t="str">
        <f>'Full Data Set'!BT1</f>
        <v>Heart Rate PreBFR</v>
      </c>
      <c r="C1" t="str">
        <f>'Full Data Set'!BU1</f>
        <v>Heart Rate 5minPostBFR</v>
      </c>
      <c r="D1" t="str">
        <f>'Full Data Set'!BV1</f>
        <v>Heart Rate PostVOTBFR</v>
      </c>
      <c r="E1" t="str">
        <f>'Full Data Set'!BW1</f>
        <v>Heart Rate PreTRE</v>
      </c>
      <c r="F1" t="str">
        <f>'Full Data Set'!BX1</f>
        <v>Heart Rate 5minPostTRE</v>
      </c>
      <c r="G1" t="str">
        <f>'Full Data Set'!BY1</f>
        <v>Heart Rate PostVOTTRE</v>
      </c>
      <c r="I1" t="s">
        <v>1</v>
      </c>
      <c r="K1" t="str">
        <f>'Graph x axis'!J1</f>
        <v>Pre VOT</v>
      </c>
      <c r="L1" t="str">
        <f>'Graph x axis'!K1</f>
        <v>TRE</v>
      </c>
      <c r="O1" t="s">
        <v>207</v>
      </c>
      <c r="P1" t="s">
        <v>114</v>
      </c>
      <c r="Q1" t="s">
        <v>208</v>
      </c>
      <c r="R1" t="s">
        <v>207</v>
      </c>
      <c r="S1" t="s">
        <v>113</v>
      </c>
      <c r="T1" t="s">
        <v>208</v>
      </c>
      <c r="V1" t="str">
        <f>'Graph x axis'!E1</f>
        <v>Men</v>
      </c>
      <c r="X1" t="s">
        <v>207</v>
      </c>
      <c r="Y1" t="s">
        <v>214</v>
      </c>
      <c r="Z1" t="s">
        <v>208</v>
      </c>
      <c r="AA1" t="s">
        <v>207</v>
      </c>
      <c r="AB1" t="s">
        <v>215</v>
      </c>
      <c r="AC1" t="s">
        <v>208</v>
      </c>
      <c r="AD1" t="s">
        <v>207</v>
      </c>
      <c r="AE1" t="s">
        <v>216</v>
      </c>
      <c r="AF1" t="s">
        <v>208</v>
      </c>
      <c r="AG1" t="s">
        <v>207</v>
      </c>
      <c r="AH1" t="s">
        <v>217</v>
      </c>
      <c r="AI1" t="s">
        <v>208</v>
      </c>
    </row>
    <row r="2" spans="1:35" x14ac:dyDescent="0.3">
      <c r="B2">
        <f>'Full Data Set'!BT2</f>
        <v>67.333333330000002</v>
      </c>
      <c r="C2">
        <f>'Full Data Set'!BU2</f>
        <v>100</v>
      </c>
      <c r="D2">
        <f>'Full Data Set'!BV2</f>
        <v>95</v>
      </c>
      <c r="E2">
        <f>'Full Data Set'!BW2</f>
        <v>72.333333330000002</v>
      </c>
      <c r="F2">
        <f>'Full Data Set'!BX2</f>
        <v>111</v>
      </c>
      <c r="G2">
        <f>'Full Data Set'!BY2</f>
        <v>102</v>
      </c>
      <c r="I2">
        <v>1</v>
      </c>
      <c r="K2">
        <f>'Graph x axis'!J2</f>
        <v>20</v>
      </c>
      <c r="L2">
        <f>'Graph x axis'!K2</f>
        <v>-1.5</v>
      </c>
      <c r="N2" t="str">
        <f>K1</f>
        <v>Pre VOT</v>
      </c>
      <c r="O2">
        <f>K2+L2</f>
        <v>18.5</v>
      </c>
      <c r="P2">
        <f>AVERAGE(E2:E26)</f>
        <v>71.33333333440001</v>
      </c>
      <c r="Q2">
        <f>_xlfn.STDEV.S(E2:E26)</f>
        <v>12.591516838004722</v>
      </c>
      <c r="R2">
        <f>K2+L4</f>
        <v>21.5</v>
      </c>
      <c r="S2">
        <f>AVERAGE(B2:B26)</f>
        <v>69.426666666000003</v>
      </c>
      <c r="T2">
        <f>_xlfn.STDEV.S(B2:B26)</f>
        <v>12.302333412599342</v>
      </c>
      <c r="V2">
        <f>'Graph x axis'!E2</f>
        <v>-0.5</v>
      </c>
      <c r="X2">
        <f>K2+V$2+L$2</f>
        <v>18</v>
      </c>
      <c r="Y2">
        <f>AVERAGE(E2:E15)</f>
        <v>66.261904763571451</v>
      </c>
      <c r="Z2">
        <f>_xlfn.STDEV.S(E2:E15)</f>
        <v>11.51675002402086</v>
      </c>
      <c r="AA2">
        <f>K2+V4+L2</f>
        <v>19</v>
      </c>
      <c r="AB2">
        <f>AVERAGE(E16:E26)</f>
        <v>77.787878788181828</v>
      </c>
      <c r="AC2">
        <f>_xlfn.STDEV.S(E16:E26)</f>
        <v>11.236125002003396</v>
      </c>
      <c r="AD2">
        <f>K2+V2+L4</f>
        <v>21</v>
      </c>
      <c r="AE2">
        <f>AVERAGE(B2:B15)</f>
        <v>64.97619047571429</v>
      </c>
      <c r="AF2">
        <f>_xlfn.STDEV.S(B2:B15)</f>
        <v>11.132046819252544</v>
      </c>
      <c r="AG2">
        <f>K2+V4+L4</f>
        <v>22</v>
      </c>
      <c r="AH2">
        <f>AVERAGE(B16:B26)</f>
        <v>75.090909090000011</v>
      </c>
      <c r="AI2">
        <f>_xlfn.STDEV.S(B16:B26)</f>
        <v>11.794622984035316</v>
      </c>
    </row>
    <row r="3" spans="1:35" x14ac:dyDescent="0.3">
      <c r="B3">
        <f>'Full Data Set'!BT3</f>
        <v>48.666666669999998</v>
      </c>
      <c r="C3">
        <f>'Full Data Set'!BU3</f>
        <v>73</v>
      </c>
      <c r="D3">
        <f>'Full Data Set'!BV3</f>
        <v>70</v>
      </c>
      <c r="E3">
        <f>'Full Data Set'!BW3</f>
        <v>52.666666669999998</v>
      </c>
      <c r="F3">
        <f>'Full Data Set'!BX3</f>
        <v>93</v>
      </c>
      <c r="G3">
        <f>'Full Data Set'!BY3</f>
        <v>87.333333330000002</v>
      </c>
      <c r="I3">
        <v>1</v>
      </c>
      <c r="K3" t="str">
        <f>'Graph x axis'!J3</f>
        <v>5min Post</v>
      </c>
      <c r="L3" t="str">
        <f>'Graph x axis'!K3</f>
        <v>BFR</v>
      </c>
      <c r="N3" t="str">
        <f>K3</f>
        <v>5min Post</v>
      </c>
      <c r="O3">
        <f>K4+L2</f>
        <v>48.5</v>
      </c>
      <c r="P3">
        <f>AVERAGE(F2:F26)</f>
        <v>95.76</v>
      </c>
      <c r="Q3">
        <f>_xlfn.STDEV.S(F2:F26)</f>
        <v>12.636850873536488</v>
      </c>
      <c r="R3">
        <f>K4+L4</f>
        <v>51.5</v>
      </c>
      <c r="S3">
        <f>AVERAGE(C2:C26)</f>
        <v>93.16</v>
      </c>
      <c r="T3">
        <f>_xlfn.STDEV.S(C2:C26)</f>
        <v>15.22519841140555</v>
      </c>
      <c r="V3" t="str">
        <f>'Graph x axis'!E3</f>
        <v>Women</v>
      </c>
      <c r="X3">
        <f>K4+V2+L2</f>
        <v>48</v>
      </c>
      <c r="Y3">
        <f>AVERAGE(F2:F15)</f>
        <v>97.357142857142861</v>
      </c>
      <c r="Z3">
        <f>_xlfn.STDEV.S(F2:F15)</f>
        <v>13.188614803669138</v>
      </c>
      <c r="AA3">
        <f>K4+V4+L2</f>
        <v>49</v>
      </c>
      <c r="AB3">
        <f>AVERAGE(F16:F26)</f>
        <v>93.727272727272734</v>
      </c>
      <c r="AC3">
        <f>_xlfn.STDEV.S(F16:F26)</f>
        <v>12.207300349306653</v>
      </c>
      <c r="AD3">
        <f>K4+V2+L4</f>
        <v>51</v>
      </c>
      <c r="AE3">
        <f>AVERAGE(C2:C15)</f>
        <v>91.214285714285708</v>
      </c>
      <c r="AF3">
        <f>_xlfn.STDEV.S(C2:C15)</f>
        <v>16.885034663997459</v>
      </c>
      <c r="AG3">
        <f>K4+V4+L4</f>
        <v>52</v>
      </c>
      <c r="AH3">
        <f>AVERAGE(C16:C26)</f>
        <v>95.63636363636364</v>
      </c>
      <c r="AI3">
        <f>_xlfn.STDEV.S(C16:C26)</f>
        <v>13.177805031739755</v>
      </c>
    </row>
    <row r="4" spans="1:35" x14ac:dyDescent="0.3">
      <c r="A4" t="s">
        <v>593</v>
      </c>
      <c r="B4">
        <f>'Full Data Set'!BT4</f>
        <v>76.333333330000002</v>
      </c>
      <c r="C4">
        <f>'Full Data Set'!BU4</f>
        <v>108</v>
      </c>
      <c r="D4">
        <f>'Full Data Set'!BV4</f>
        <v>104.66666669999999</v>
      </c>
      <c r="E4">
        <f>'Full Data Set'!BW4</f>
        <v>71.333333330000002</v>
      </c>
      <c r="F4">
        <f>'Full Data Set'!BX4</f>
        <v>74</v>
      </c>
      <c r="G4">
        <f>'Full Data Set'!BY4</f>
        <v>90.333333330000002</v>
      </c>
      <c r="I4">
        <v>1</v>
      </c>
      <c r="K4">
        <f>'Graph x axis'!J4</f>
        <v>50</v>
      </c>
      <c r="L4">
        <f>'Graph x axis'!K4</f>
        <v>1.5</v>
      </c>
      <c r="N4" t="str">
        <f>K5</f>
        <v>Post VOT</v>
      </c>
      <c r="O4">
        <f>K6+L2</f>
        <v>78.5</v>
      </c>
      <c r="P4">
        <f>AVERAGE(G2:G26)</f>
        <v>92.053333331600001</v>
      </c>
      <c r="Q4">
        <f>_xlfn.STDEV.S(G2:G26)</f>
        <v>11.875776776976819</v>
      </c>
      <c r="R4">
        <f>K6+L4</f>
        <v>81.5</v>
      </c>
      <c r="S4">
        <f>AVERAGE(D2:D26)</f>
        <v>88.199999999200003</v>
      </c>
      <c r="T4">
        <f>_xlfn.STDEV.S(D2:D26)</f>
        <v>14.100827396263684</v>
      </c>
      <c r="V4">
        <f>'Graph x axis'!E4</f>
        <v>0.5</v>
      </c>
      <c r="X4">
        <f>K6+V2+L2</f>
        <v>78</v>
      </c>
      <c r="Y4">
        <f>AVERAGE(G2:G15)</f>
        <v>93.166666668571438</v>
      </c>
      <c r="Z4">
        <f>_xlfn.STDEV.S(G2:G15)</f>
        <v>13.173886372163143</v>
      </c>
      <c r="AA4">
        <f>K6+V4+L2</f>
        <v>79</v>
      </c>
      <c r="AB4">
        <f>AVERAGE(G16:G26)</f>
        <v>90.636363630000005</v>
      </c>
      <c r="AC4">
        <f>_xlfn.STDEV.S(G16:G26)</f>
        <v>10.436532562563748</v>
      </c>
      <c r="AD4">
        <f>K6+V2+L4</f>
        <v>81</v>
      </c>
      <c r="AE4">
        <f>AVERAGE(D2:D15)</f>
        <v>86.452380952857155</v>
      </c>
      <c r="AF4">
        <f>_xlfn.STDEV.S(D2:D15)</f>
        <v>15.390977010179125</v>
      </c>
      <c r="AG4">
        <f>K6+V4+L4</f>
        <v>82</v>
      </c>
      <c r="AH4">
        <f>AVERAGE(D16:D26)</f>
        <v>90.424242421818178</v>
      </c>
      <c r="AI4">
        <f>_xlfn.STDEV.S(D16:D26)</f>
        <v>12.630730518947942</v>
      </c>
    </row>
    <row r="5" spans="1:35" x14ac:dyDescent="0.3">
      <c r="A5" s="10" t="s">
        <v>594</v>
      </c>
      <c r="B5">
        <f>'Full Data Set'!BT5</f>
        <v>56</v>
      </c>
      <c r="C5">
        <f>'Full Data Set'!BU5</f>
        <v>87</v>
      </c>
      <c r="D5">
        <f>'Full Data Set'!BV5</f>
        <v>79.666666669999998</v>
      </c>
      <c r="E5">
        <f>'Full Data Set'!BW5</f>
        <v>69</v>
      </c>
      <c r="F5">
        <f>'Full Data Set'!BX5</f>
        <v>91</v>
      </c>
      <c r="G5">
        <f>'Full Data Set'!BY5</f>
        <v>79</v>
      </c>
      <c r="I5">
        <v>1</v>
      </c>
      <c r="K5" t="str">
        <f>'Graph x axis'!J5</f>
        <v>Post VOT</v>
      </c>
    </row>
    <row r="6" spans="1:35" x14ac:dyDescent="0.3">
      <c r="B6">
        <f>'Full Data Set'!BT6</f>
        <v>92.333333330000002</v>
      </c>
      <c r="C6">
        <f>'Full Data Set'!BU6</f>
        <v>106</v>
      </c>
      <c r="D6">
        <f>'Full Data Set'!BV6</f>
        <v>101</v>
      </c>
      <c r="E6">
        <f>'Full Data Set'!BW6</f>
        <v>90</v>
      </c>
      <c r="F6">
        <f>'Full Data Set'!BX6</f>
        <v>110</v>
      </c>
      <c r="G6">
        <f>'Full Data Set'!BY6</f>
        <v>105</v>
      </c>
      <c r="I6">
        <v>1</v>
      </c>
      <c r="K6">
        <f>'Graph x axis'!J6</f>
        <v>80</v>
      </c>
    </row>
    <row r="7" spans="1:35" x14ac:dyDescent="0.3">
      <c r="A7" t="s">
        <v>636</v>
      </c>
      <c r="B7">
        <f>'Full Data Set'!BT7</f>
        <v>61.333333330000002</v>
      </c>
      <c r="C7">
        <f>'Full Data Set'!BU7</f>
        <v>86</v>
      </c>
      <c r="D7">
        <f>'Full Data Set'!BV7</f>
        <v>81</v>
      </c>
      <c r="E7">
        <f>'Full Data Set'!BW7</f>
        <v>62.666666669999998</v>
      </c>
      <c r="F7">
        <f>'Full Data Set'!BX7</f>
        <v>89</v>
      </c>
      <c r="G7">
        <f>'Full Data Set'!BY7</f>
        <v>81</v>
      </c>
      <c r="I7">
        <v>1</v>
      </c>
    </row>
    <row r="8" spans="1:35" x14ac:dyDescent="0.3">
      <c r="A8" t="s">
        <v>635</v>
      </c>
      <c r="B8">
        <f>'Full Data Set'!BT8</f>
        <v>58.666666669999998</v>
      </c>
      <c r="C8">
        <f>'Full Data Set'!BU8</f>
        <v>82</v>
      </c>
      <c r="D8">
        <f>'Full Data Set'!BV8</f>
        <v>78</v>
      </c>
      <c r="E8">
        <f>'Full Data Set'!BW8</f>
        <v>60.666666669999998</v>
      </c>
      <c r="F8">
        <f>'Full Data Set'!BX8</f>
        <v>80</v>
      </c>
      <c r="G8">
        <f>'Full Data Set'!BY8</f>
        <v>73.333333330000002</v>
      </c>
      <c r="I8">
        <v>1</v>
      </c>
    </row>
    <row r="9" spans="1:35" x14ac:dyDescent="0.3">
      <c r="A9" t="s">
        <v>634</v>
      </c>
      <c r="B9">
        <f>'Full Data Set'!BT9</f>
        <v>63.666666669999998</v>
      </c>
      <c r="C9">
        <f>'Full Data Set'!BU9</f>
        <v>90</v>
      </c>
      <c r="D9">
        <f>'Full Data Set'!BV9</f>
        <v>91.666666669999998</v>
      </c>
      <c r="E9">
        <f>'Full Data Set'!BW9</f>
        <v>56</v>
      </c>
      <c r="F9">
        <f>'Full Data Set'!BX9</f>
        <v>96</v>
      </c>
      <c r="G9">
        <f>'Full Data Set'!BY9</f>
        <v>94</v>
      </c>
      <c r="I9">
        <v>1</v>
      </c>
    </row>
    <row r="10" spans="1:35" x14ac:dyDescent="0.3">
      <c r="B10">
        <f>'Full Data Set'!BT10</f>
        <v>74.333333330000002</v>
      </c>
      <c r="C10">
        <f>'Full Data Set'!BU10</f>
        <v>97</v>
      </c>
      <c r="D10">
        <f>'Full Data Set'!BV10</f>
        <v>95.333333330000002</v>
      </c>
      <c r="E10">
        <f>'Full Data Set'!BW10</f>
        <v>80.666666669999998</v>
      </c>
      <c r="F10">
        <f>'Full Data Set'!BX10</f>
        <v>115</v>
      </c>
      <c r="G10">
        <f>'Full Data Set'!BY10</f>
        <v>111</v>
      </c>
      <c r="I10">
        <v>1</v>
      </c>
    </row>
    <row r="11" spans="1:35" x14ac:dyDescent="0.3">
      <c r="B11">
        <f>'Full Data Set'!BT11</f>
        <v>51.666666669999998</v>
      </c>
      <c r="C11">
        <f>'Full Data Set'!BU11</f>
        <v>68</v>
      </c>
      <c r="D11">
        <f>'Full Data Set'!BV11</f>
        <v>65</v>
      </c>
      <c r="E11">
        <f>'Full Data Set'!BW11</f>
        <v>50.666666669999998</v>
      </c>
      <c r="F11">
        <f>'Full Data Set'!BX11</f>
        <v>94</v>
      </c>
      <c r="G11">
        <f>'Full Data Set'!BY11</f>
        <v>93</v>
      </c>
      <c r="I11">
        <v>1</v>
      </c>
    </row>
    <row r="12" spans="1:35" x14ac:dyDescent="0.3">
      <c r="B12">
        <f>'Full Data Set'!BT12</f>
        <v>62.333333330000002</v>
      </c>
      <c r="C12">
        <f>'Full Data Set'!BU12</f>
        <v>62</v>
      </c>
      <c r="D12">
        <f>'Full Data Set'!BV12</f>
        <v>60</v>
      </c>
      <c r="E12">
        <f>'Full Data Set'!BW12</f>
        <v>56.666666669999998</v>
      </c>
      <c r="F12">
        <f>'Full Data Set'!BX12</f>
        <v>86</v>
      </c>
      <c r="G12">
        <f>'Full Data Set'!BY12</f>
        <v>75.666666669999998</v>
      </c>
      <c r="I12">
        <v>1</v>
      </c>
    </row>
    <row r="13" spans="1:35" x14ac:dyDescent="0.3">
      <c r="B13">
        <f>'Full Data Set'!BT13</f>
        <v>60.333333330000002</v>
      </c>
      <c r="C13">
        <f>'Full Data Set'!BU13</f>
        <v>104</v>
      </c>
      <c r="D13">
        <f>'Full Data Set'!BV13</f>
        <v>87</v>
      </c>
      <c r="E13">
        <f>'Full Data Set'!BW13</f>
        <v>58.666666669999998</v>
      </c>
      <c r="F13">
        <f>'Full Data Set'!BX13</f>
        <v>109</v>
      </c>
      <c r="G13">
        <f>'Full Data Set'!BY13</f>
        <v>110.66666669999999</v>
      </c>
      <c r="I13">
        <v>1</v>
      </c>
    </row>
    <row r="14" spans="1:35" x14ac:dyDescent="0.3">
      <c r="B14">
        <f>'Full Data Set'!BT14</f>
        <v>70.666666669999998</v>
      </c>
      <c r="C14">
        <f>'Full Data Set'!BU14</f>
        <v>124</v>
      </c>
      <c r="D14">
        <f>'Full Data Set'!BV14</f>
        <v>114.33333330000001</v>
      </c>
      <c r="E14">
        <f>'Full Data Set'!BW14</f>
        <v>67.666666669999998</v>
      </c>
      <c r="F14">
        <f>'Full Data Set'!BX14</f>
        <v>116</v>
      </c>
      <c r="G14">
        <f>'Full Data Set'!BY14</f>
        <v>111</v>
      </c>
      <c r="I14">
        <v>1</v>
      </c>
    </row>
    <row r="15" spans="1:35" x14ac:dyDescent="0.3">
      <c r="B15">
        <f>'Full Data Set'!BT15</f>
        <v>66</v>
      </c>
      <c r="C15">
        <f>'Full Data Set'!BU15</f>
        <v>90</v>
      </c>
      <c r="D15">
        <f>'Full Data Set'!BV15</f>
        <v>87.666666669999998</v>
      </c>
      <c r="E15">
        <f>'Full Data Set'!BW15</f>
        <v>78.666666669999998</v>
      </c>
      <c r="F15">
        <f>'Full Data Set'!BX15</f>
        <v>99</v>
      </c>
      <c r="G15">
        <f>'Full Data Set'!BY15</f>
        <v>91</v>
      </c>
      <c r="I15">
        <v>1</v>
      </c>
    </row>
    <row r="16" spans="1:35" x14ac:dyDescent="0.3">
      <c r="B16">
        <f>'Full Data Set'!BT16</f>
        <v>85.333333330000002</v>
      </c>
      <c r="C16">
        <f>'Full Data Set'!BU16</f>
        <v>107</v>
      </c>
      <c r="D16">
        <f>'Full Data Set'!BV16</f>
        <v>105.33333330000001</v>
      </c>
      <c r="E16">
        <f>'Full Data Set'!BW16</f>
        <v>73.666666669999998</v>
      </c>
      <c r="F16">
        <f>'Full Data Set'!BX16</f>
        <v>106</v>
      </c>
      <c r="G16">
        <f>'Full Data Set'!BY16</f>
        <v>105.33333330000001</v>
      </c>
      <c r="I16">
        <v>0</v>
      </c>
    </row>
    <row r="17" spans="2:9" x14ac:dyDescent="0.3">
      <c r="B17">
        <f>'Full Data Set'!BT17</f>
        <v>73</v>
      </c>
      <c r="C17">
        <f>'Full Data Set'!BU17</f>
        <v>99</v>
      </c>
      <c r="D17">
        <f>'Full Data Set'!BV17</f>
        <v>91.666666669999998</v>
      </c>
      <c r="E17">
        <f>'Full Data Set'!BW17</f>
        <v>84.666666669999998</v>
      </c>
      <c r="F17">
        <f>'Full Data Set'!BX17</f>
        <v>107</v>
      </c>
      <c r="G17">
        <f>'Full Data Set'!BY17</f>
        <v>98.333333330000002</v>
      </c>
      <c r="I17">
        <v>0</v>
      </c>
    </row>
    <row r="18" spans="2:9" x14ac:dyDescent="0.3">
      <c r="B18">
        <f>'Full Data Set'!BT18</f>
        <v>65</v>
      </c>
      <c r="C18">
        <f>'Full Data Set'!BU18</f>
        <v>84</v>
      </c>
      <c r="D18">
        <f>'Full Data Set'!BV18</f>
        <v>84</v>
      </c>
      <c r="E18">
        <f>'Full Data Set'!BW18</f>
        <v>69.333333330000002</v>
      </c>
      <c r="F18">
        <f>'Full Data Set'!BX18</f>
        <v>90</v>
      </c>
      <c r="G18">
        <f>'Full Data Set'!BY18</f>
        <v>90.333333330000002</v>
      </c>
      <c r="I18">
        <v>0</v>
      </c>
    </row>
    <row r="19" spans="2:9" x14ac:dyDescent="0.3">
      <c r="B19">
        <f>'Full Data Set'!BT19</f>
        <v>56.333333330000002</v>
      </c>
      <c r="C19">
        <f>'Full Data Set'!BU19</f>
        <v>84</v>
      </c>
      <c r="D19">
        <f>'Full Data Set'!BV19</f>
        <v>85.666666669999998</v>
      </c>
      <c r="E19">
        <f>'Full Data Set'!BW19</f>
        <v>68.333333330000002</v>
      </c>
      <c r="F19">
        <f>'Full Data Set'!BX19</f>
        <v>87</v>
      </c>
      <c r="G19">
        <f>'Full Data Set'!BY19</f>
        <v>82.666666669999998</v>
      </c>
      <c r="I19">
        <v>0</v>
      </c>
    </row>
    <row r="20" spans="2:9" x14ac:dyDescent="0.3">
      <c r="B20">
        <f>'Full Data Set'!BT20</f>
        <v>63.333333330000002</v>
      </c>
      <c r="C20">
        <f>'Full Data Set'!BU20</f>
        <v>71</v>
      </c>
      <c r="D20">
        <f>'Full Data Set'!BV20</f>
        <v>66.333333330000002</v>
      </c>
      <c r="E20">
        <f>'Full Data Set'!BW20</f>
        <v>69</v>
      </c>
      <c r="F20">
        <f>'Full Data Set'!BX20</f>
        <v>80</v>
      </c>
      <c r="G20">
        <f>'Full Data Set'!BY20</f>
        <v>86</v>
      </c>
      <c r="I20">
        <v>0</v>
      </c>
    </row>
    <row r="21" spans="2:9" x14ac:dyDescent="0.3">
      <c r="B21">
        <f>'Full Data Set'!BT21</f>
        <v>72</v>
      </c>
      <c r="C21">
        <f>'Full Data Set'!BU21</f>
        <v>95</v>
      </c>
      <c r="D21">
        <f>'Full Data Set'!BV21</f>
        <v>93.333333330000002</v>
      </c>
      <c r="E21">
        <f>'Full Data Set'!BW21</f>
        <v>67.333333330000002</v>
      </c>
      <c r="F21">
        <f>'Full Data Set'!BX21</f>
        <v>82</v>
      </c>
      <c r="G21">
        <f>'Full Data Set'!BY21</f>
        <v>84.333333330000002</v>
      </c>
      <c r="I21">
        <v>0</v>
      </c>
    </row>
    <row r="22" spans="2:9" x14ac:dyDescent="0.3">
      <c r="B22">
        <f>'Full Data Set'!BT22</f>
        <v>91</v>
      </c>
      <c r="C22">
        <f>'Full Data Set'!BU22</f>
        <v>108</v>
      </c>
      <c r="D22">
        <f>'Full Data Set'!BV22</f>
        <v>98.666666669999998</v>
      </c>
      <c r="E22">
        <f>'Full Data Set'!BW22</f>
        <v>89</v>
      </c>
      <c r="F22">
        <f>'Full Data Set'!BX22</f>
        <v>111</v>
      </c>
      <c r="G22">
        <f>'Full Data Set'!BY22</f>
        <v>106.33333330000001</v>
      </c>
      <c r="I22">
        <v>0</v>
      </c>
    </row>
    <row r="23" spans="2:9" x14ac:dyDescent="0.3">
      <c r="B23">
        <f>'Full Data Set'!BT23</f>
        <v>93</v>
      </c>
      <c r="C23">
        <f>'Full Data Set'!BU23</f>
        <v>107</v>
      </c>
      <c r="D23">
        <f>'Full Data Set'!BV23</f>
        <v>100.33333330000001</v>
      </c>
      <c r="E23">
        <f>'Full Data Set'!BW23</f>
        <v>97.333333330000002</v>
      </c>
      <c r="F23">
        <f>'Full Data Set'!BX23</f>
        <v>97</v>
      </c>
      <c r="G23">
        <f>'Full Data Set'!BY23</f>
        <v>94.666666669999998</v>
      </c>
      <c r="I23">
        <v>0</v>
      </c>
    </row>
    <row r="24" spans="2:9" x14ac:dyDescent="0.3">
      <c r="B24">
        <f>'Full Data Set'!BT24</f>
        <v>67.333333330000002</v>
      </c>
      <c r="C24">
        <f>'Full Data Set'!BU24</f>
        <v>83</v>
      </c>
      <c r="D24">
        <f>'Full Data Set'!BV24</f>
        <v>70.666666669999998</v>
      </c>
      <c r="E24">
        <f>'Full Data Set'!BW24</f>
        <v>65.666666669999998</v>
      </c>
      <c r="F24">
        <f>'Full Data Set'!BX24</f>
        <v>85</v>
      </c>
      <c r="G24">
        <f>'Full Data Set'!BY24</f>
        <v>74.333333330000002</v>
      </c>
      <c r="I24">
        <v>0</v>
      </c>
    </row>
    <row r="25" spans="2:9" x14ac:dyDescent="0.3">
      <c r="B25">
        <f>'Full Data Set'!BT25</f>
        <v>79</v>
      </c>
      <c r="C25">
        <f>'Full Data Set'!BU25</f>
        <v>104</v>
      </c>
      <c r="D25">
        <f>'Full Data Set'!BV25</f>
        <v>98</v>
      </c>
      <c r="E25">
        <f>'Full Data Set'!BW25</f>
        <v>79.666666669999998</v>
      </c>
      <c r="F25">
        <f>'Full Data Set'!BX25</f>
        <v>79</v>
      </c>
      <c r="G25">
        <f>'Full Data Set'!BY25</f>
        <v>79</v>
      </c>
      <c r="I25">
        <v>0</v>
      </c>
    </row>
    <row r="26" spans="2:9" x14ac:dyDescent="0.3">
      <c r="B26">
        <f>'Full Data Set'!BT26</f>
        <v>80.666666669999998</v>
      </c>
      <c r="C26">
        <f>'Full Data Set'!BU26</f>
        <v>110</v>
      </c>
      <c r="D26">
        <f>'Full Data Set'!BV26</f>
        <v>100.66666669999999</v>
      </c>
      <c r="E26">
        <f>'Full Data Set'!BW26</f>
        <v>91.666666669999998</v>
      </c>
      <c r="F26">
        <f>'Full Data Set'!BX26</f>
        <v>107</v>
      </c>
      <c r="G26">
        <f>'Full Data Set'!BY26</f>
        <v>95.666666669999998</v>
      </c>
      <c r="I26">
        <v>0</v>
      </c>
    </row>
    <row r="48" spans="1:1" s="4" customFormat="1" x14ac:dyDescent="0.3">
      <c r="A48"/>
    </row>
    <row r="49" spans="2:17" x14ac:dyDescent="0.3">
      <c r="B49" t="s">
        <v>279</v>
      </c>
    </row>
    <row r="51" spans="2:17" ht="23.4" x14ac:dyDescent="0.3">
      <c r="B51" s="5" t="s">
        <v>575</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16.2" x14ac:dyDescent="0.3">
      <c r="B55" s="6" t="s">
        <v>233</v>
      </c>
      <c r="C55" s="6"/>
      <c r="D55" s="6" t="s">
        <v>290</v>
      </c>
      <c r="E55" s="6"/>
      <c r="F55" s="7">
        <v>16475.917000000001</v>
      </c>
      <c r="G55" s="6" t="s">
        <v>291</v>
      </c>
      <c r="H55" s="7">
        <v>2</v>
      </c>
      <c r="I55" s="6" t="s">
        <v>291</v>
      </c>
      <c r="J55" s="7">
        <v>8237.9590000000007</v>
      </c>
      <c r="K55" s="6" t="s">
        <v>291</v>
      </c>
      <c r="L55" s="7">
        <v>108.837</v>
      </c>
      <c r="M55" s="6" t="s">
        <v>291</v>
      </c>
      <c r="N55" s="7" t="s">
        <v>576</v>
      </c>
      <c r="O55" s="6" t="s">
        <v>291</v>
      </c>
      <c r="P55" s="7">
        <v>0.81899999999999995</v>
      </c>
      <c r="Q55" s="6"/>
    </row>
    <row r="56" spans="2:17" ht="16.2" x14ac:dyDescent="0.3">
      <c r="B56" s="6"/>
      <c r="C56" s="6"/>
      <c r="D56" s="6" t="s">
        <v>293</v>
      </c>
      <c r="E56" s="6"/>
      <c r="F56" s="7">
        <v>16475.917000000001</v>
      </c>
      <c r="G56" s="6"/>
      <c r="H56" s="7">
        <v>1.246</v>
      </c>
      <c r="I56" s="6"/>
      <c r="J56" s="7">
        <v>13225.855</v>
      </c>
      <c r="K56" s="6"/>
      <c r="L56" s="7">
        <v>108.837</v>
      </c>
      <c r="M56" s="6"/>
      <c r="N56" s="7" t="s">
        <v>577</v>
      </c>
      <c r="O56" s="6"/>
      <c r="P56" s="7">
        <v>0.81899999999999995</v>
      </c>
      <c r="Q56" s="6"/>
    </row>
    <row r="57" spans="2:17" x14ac:dyDescent="0.3">
      <c r="B57" s="6" t="s">
        <v>234</v>
      </c>
      <c r="C57" s="6"/>
      <c r="D57" s="6" t="s">
        <v>290</v>
      </c>
      <c r="E57" s="6"/>
      <c r="F57" s="7">
        <v>3633.1570000000002</v>
      </c>
      <c r="G57" s="6"/>
      <c r="H57" s="7">
        <v>48</v>
      </c>
      <c r="I57" s="6"/>
      <c r="J57" s="7">
        <v>75.691000000000003</v>
      </c>
      <c r="K57" s="6"/>
      <c r="L57" s="7"/>
      <c r="M57" s="6"/>
      <c r="N57" s="7"/>
      <c r="O57" s="6"/>
      <c r="P57" s="7"/>
      <c r="Q57" s="6"/>
    </row>
    <row r="58" spans="2:17" x14ac:dyDescent="0.3">
      <c r="B58" s="6"/>
      <c r="C58" s="6"/>
      <c r="D58" s="6" t="s">
        <v>293</v>
      </c>
      <c r="E58" s="6"/>
      <c r="F58" s="7">
        <v>3633.1570000000002</v>
      </c>
      <c r="G58" s="6"/>
      <c r="H58" s="7">
        <v>29.898</v>
      </c>
      <c r="I58" s="6"/>
      <c r="J58" s="7">
        <v>121.52</v>
      </c>
      <c r="K58" s="6"/>
      <c r="L58" s="7"/>
      <c r="M58" s="6"/>
      <c r="N58" s="7"/>
      <c r="O58" s="6"/>
      <c r="P58" s="7"/>
      <c r="Q58" s="6"/>
    </row>
    <row r="59" spans="2:17" x14ac:dyDescent="0.3">
      <c r="B59" s="6" t="s">
        <v>235</v>
      </c>
      <c r="C59" s="6"/>
      <c r="D59" s="6" t="s">
        <v>290</v>
      </c>
      <c r="E59" s="6"/>
      <c r="F59" s="7">
        <v>291.20699999999999</v>
      </c>
      <c r="G59" s="6"/>
      <c r="H59" s="7">
        <v>1</v>
      </c>
      <c r="I59" s="6"/>
      <c r="J59" s="7">
        <v>291.20699999999999</v>
      </c>
      <c r="K59" s="6"/>
      <c r="L59" s="7">
        <v>2.609</v>
      </c>
      <c r="M59" s="6"/>
      <c r="N59" s="7">
        <v>0.11899999999999999</v>
      </c>
      <c r="O59" s="6"/>
      <c r="P59" s="7">
        <v>9.8000000000000004E-2</v>
      </c>
      <c r="Q59" s="6"/>
    </row>
    <row r="60" spans="2:17" x14ac:dyDescent="0.3">
      <c r="B60" s="6" t="s">
        <v>234</v>
      </c>
      <c r="C60" s="6"/>
      <c r="D60" s="6" t="s">
        <v>290</v>
      </c>
      <c r="E60" s="6"/>
      <c r="F60" s="7">
        <v>2678.4789999999998</v>
      </c>
      <c r="G60" s="6"/>
      <c r="H60" s="7">
        <v>24</v>
      </c>
      <c r="I60" s="6"/>
      <c r="J60" s="7">
        <v>111.60299999999999</v>
      </c>
      <c r="K60" s="6"/>
      <c r="L60" s="7"/>
      <c r="M60" s="6"/>
      <c r="N60" s="7"/>
      <c r="O60" s="6"/>
      <c r="P60" s="7"/>
      <c r="Q60" s="6"/>
    </row>
    <row r="61" spans="2:17" x14ac:dyDescent="0.3">
      <c r="B61" s="6" t="s">
        <v>236</v>
      </c>
      <c r="C61" s="6"/>
      <c r="D61" s="6" t="s">
        <v>290</v>
      </c>
      <c r="E61" s="6"/>
      <c r="F61" s="7">
        <v>24.338000000000001</v>
      </c>
      <c r="G61" s="6" t="s">
        <v>291</v>
      </c>
      <c r="H61" s="7">
        <v>2</v>
      </c>
      <c r="I61" s="6" t="s">
        <v>291</v>
      </c>
      <c r="J61" s="7">
        <v>12.169</v>
      </c>
      <c r="K61" s="6" t="s">
        <v>291</v>
      </c>
      <c r="L61" s="7">
        <v>0.35199999999999998</v>
      </c>
      <c r="M61" s="6" t="s">
        <v>291</v>
      </c>
      <c r="N61" s="7">
        <v>0.70499999999999996</v>
      </c>
      <c r="O61" s="6" t="s">
        <v>291</v>
      </c>
      <c r="P61" s="7">
        <v>1.4E-2</v>
      </c>
      <c r="Q61" s="6"/>
    </row>
    <row r="62" spans="2:17" x14ac:dyDescent="0.3">
      <c r="B62" s="6"/>
      <c r="C62" s="6"/>
      <c r="D62" s="6" t="s">
        <v>293</v>
      </c>
      <c r="E62" s="6"/>
      <c r="F62" s="7">
        <v>24.338000000000001</v>
      </c>
      <c r="G62" s="6"/>
      <c r="H62" s="7">
        <v>1.395</v>
      </c>
      <c r="I62" s="6"/>
      <c r="J62" s="7">
        <v>17.443999999999999</v>
      </c>
      <c r="K62" s="6"/>
      <c r="L62" s="7">
        <v>0.35199999999999998</v>
      </c>
      <c r="M62" s="6"/>
      <c r="N62" s="7">
        <v>0.629</v>
      </c>
      <c r="O62" s="6"/>
      <c r="P62" s="7">
        <v>1.4E-2</v>
      </c>
      <c r="Q62" s="6"/>
    </row>
    <row r="63" spans="2:17" x14ac:dyDescent="0.3">
      <c r="B63" s="6" t="s">
        <v>234</v>
      </c>
      <c r="C63" s="6"/>
      <c r="D63" s="6" t="s">
        <v>290</v>
      </c>
      <c r="E63" s="6"/>
      <c r="F63" s="7">
        <v>1658.366</v>
      </c>
      <c r="G63" s="6"/>
      <c r="H63" s="7">
        <v>48</v>
      </c>
      <c r="I63" s="6"/>
      <c r="J63" s="7">
        <v>34.548999999999999</v>
      </c>
      <c r="K63" s="6"/>
      <c r="L63" s="7"/>
      <c r="M63" s="6"/>
      <c r="N63" s="7"/>
      <c r="O63" s="6"/>
      <c r="P63" s="7"/>
      <c r="Q63" s="6"/>
    </row>
    <row r="64" spans="2:17" x14ac:dyDescent="0.3">
      <c r="B64" s="6"/>
      <c r="C64" s="6"/>
      <c r="D64" s="6" t="s">
        <v>293</v>
      </c>
      <c r="E64" s="6"/>
      <c r="F64" s="7">
        <v>1658.366</v>
      </c>
      <c r="G64" s="6"/>
      <c r="H64" s="7">
        <v>33.484999999999999</v>
      </c>
      <c r="I64" s="6"/>
      <c r="J64" s="7">
        <v>49.524999999999999</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17020.185000000001</v>
      </c>
      <c r="E72" s="6"/>
      <c r="F72" s="7">
        <v>24</v>
      </c>
      <c r="G72" s="6"/>
      <c r="H72" s="7">
        <v>709.17399999999998</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25.8" customHeight="1"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32.4" x14ac:dyDescent="0.3">
      <c r="B81" s="6" t="s">
        <v>233</v>
      </c>
      <c r="C81" s="6"/>
      <c r="D81" s="7">
        <v>0.39500000000000002</v>
      </c>
      <c r="E81" s="6"/>
      <c r="F81" s="7">
        <v>21.391999999999999</v>
      </c>
      <c r="G81" s="6"/>
      <c r="H81" s="7">
        <v>2</v>
      </c>
      <c r="I81" s="6"/>
      <c r="J81" s="7" t="s">
        <v>578</v>
      </c>
      <c r="K81" s="6"/>
      <c r="L81" s="7">
        <v>0.623</v>
      </c>
      <c r="M81" s="6"/>
      <c r="N81" s="7">
        <v>0.64</v>
      </c>
      <c r="O81" s="6"/>
      <c r="P81" s="7">
        <v>0.5</v>
      </c>
      <c r="Q81" s="6"/>
    </row>
    <row r="82" spans="2:17" x14ac:dyDescent="0.3">
      <c r="B82" s="6" t="s">
        <v>236</v>
      </c>
      <c r="C82" s="6"/>
      <c r="D82" s="7">
        <v>0.56699999999999995</v>
      </c>
      <c r="E82" s="6"/>
      <c r="F82" s="7">
        <v>13.069000000000001</v>
      </c>
      <c r="G82" s="6"/>
      <c r="H82" s="7">
        <v>2</v>
      </c>
      <c r="I82" s="6"/>
      <c r="J82" s="7">
        <v>1E-3</v>
      </c>
      <c r="K82" s="6"/>
      <c r="L82" s="7">
        <v>0.69799999999999995</v>
      </c>
      <c r="M82" s="6"/>
      <c r="N82" s="7">
        <v>0.72699999999999998</v>
      </c>
      <c r="O82" s="6"/>
      <c r="P82" s="7">
        <v>0.5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32.4" x14ac:dyDescent="0.3">
      <c r="B90" s="6" t="s">
        <v>569</v>
      </c>
      <c r="C90" s="6"/>
      <c r="D90" s="6" t="s">
        <v>570</v>
      </c>
      <c r="E90" s="6"/>
      <c r="F90" s="7">
        <v>-24.08</v>
      </c>
      <c r="G90" s="6"/>
      <c r="H90" s="7">
        <v>1.74</v>
      </c>
      <c r="I90" s="6"/>
      <c r="J90" s="7">
        <v>-13.839</v>
      </c>
      <c r="K90" s="6"/>
      <c r="L90" s="7" t="s">
        <v>579</v>
      </c>
      <c r="M90" s="6"/>
    </row>
    <row r="91" spans="2:17" ht="32.4" x14ac:dyDescent="0.3">
      <c r="B91" s="6"/>
      <c r="C91" s="6"/>
      <c r="D91" s="6" t="s">
        <v>572</v>
      </c>
      <c r="E91" s="6"/>
      <c r="F91" s="7">
        <v>-19.747</v>
      </c>
      <c r="G91" s="6"/>
      <c r="H91" s="7">
        <v>1.74</v>
      </c>
      <c r="I91" s="6"/>
      <c r="J91" s="7">
        <v>-11.349</v>
      </c>
      <c r="K91" s="6"/>
      <c r="L91" s="7" t="s">
        <v>580</v>
      </c>
      <c r="M91" s="6"/>
    </row>
    <row r="92" spans="2:17" x14ac:dyDescent="0.3">
      <c r="B92" s="6" t="s">
        <v>570</v>
      </c>
      <c r="C92" s="6"/>
      <c r="D92" s="6" t="s">
        <v>572</v>
      </c>
      <c r="E92" s="6"/>
      <c r="F92" s="7">
        <v>4.3330000000000002</v>
      </c>
      <c r="G92" s="6"/>
      <c r="H92" s="7">
        <v>1.74</v>
      </c>
      <c r="I92" s="6"/>
      <c r="J92" s="7">
        <v>2.4900000000000002</v>
      </c>
      <c r="K92" s="6"/>
      <c r="L92" s="7">
        <v>4.9000000000000002E-2</v>
      </c>
      <c r="M92" s="6"/>
    </row>
    <row r="93" spans="2:17" ht="15" thickBot="1" x14ac:dyDescent="0.35">
      <c r="B93" s="16"/>
      <c r="C93" s="16"/>
      <c r="D93" s="16"/>
      <c r="E93" s="16"/>
      <c r="F93" s="16"/>
      <c r="G93" s="16"/>
      <c r="H93" s="16"/>
      <c r="I93" s="16"/>
      <c r="J93" s="16"/>
      <c r="K93" s="16"/>
      <c r="L93" s="16"/>
      <c r="M93" s="16"/>
    </row>
    <row r="94" spans="2:17" ht="14.4" customHeight="1" x14ac:dyDescent="0.3">
      <c r="B94" s="17" t="s">
        <v>574</v>
      </c>
      <c r="C94" s="17"/>
      <c r="D94" s="17"/>
      <c r="E94" s="17"/>
      <c r="F94" s="17"/>
      <c r="G94" s="17"/>
      <c r="H94" s="17"/>
      <c r="I94" s="17"/>
      <c r="J94" s="17"/>
      <c r="K94" s="17"/>
      <c r="L94" s="17"/>
      <c r="M94" s="17"/>
    </row>
    <row r="95" spans="2:17" ht="14.4" customHeight="1" x14ac:dyDescent="0.3">
      <c r="B95" s="18" t="s">
        <v>264</v>
      </c>
      <c r="C95" s="18"/>
      <c r="D95" s="18"/>
      <c r="E95" s="18"/>
      <c r="F95" s="18"/>
      <c r="G95" s="18"/>
      <c r="H95" s="18"/>
      <c r="I95" s="18"/>
      <c r="J95" s="18"/>
      <c r="K95" s="18"/>
      <c r="L95" s="18"/>
      <c r="M95" s="18"/>
    </row>
    <row r="97" spans="1:17" s="4" customFormat="1" x14ac:dyDescent="0.3">
      <c r="A97"/>
    </row>
    <row r="99" spans="1:17" ht="23.4" x14ac:dyDescent="0.3">
      <c r="B99" s="5" t="s">
        <v>581</v>
      </c>
    </row>
    <row r="101" spans="1:17" ht="15" thickBot="1" x14ac:dyDescent="0.35">
      <c r="B101" s="14" t="s">
        <v>225</v>
      </c>
      <c r="C101" s="14"/>
      <c r="D101" s="14"/>
      <c r="E101" s="14"/>
      <c r="F101" s="14"/>
      <c r="G101" s="14"/>
      <c r="H101" s="14"/>
      <c r="I101" s="14"/>
      <c r="J101" s="14"/>
      <c r="K101" s="14"/>
      <c r="L101" s="14"/>
      <c r="M101" s="14"/>
      <c r="N101" s="14"/>
      <c r="O101" s="14"/>
      <c r="P101" s="14"/>
      <c r="Q101" s="14"/>
    </row>
    <row r="102" spans="1:17" ht="15" thickBot="1" x14ac:dyDescent="0.35">
      <c r="B102" s="15" t="s">
        <v>226</v>
      </c>
      <c r="C102" s="15"/>
      <c r="D102" s="15" t="s">
        <v>289</v>
      </c>
      <c r="E102" s="15"/>
      <c r="F102" s="15" t="s">
        <v>227</v>
      </c>
      <c r="G102" s="15"/>
      <c r="H102" s="15" t="s">
        <v>228</v>
      </c>
      <c r="I102" s="15"/>
      <c r="J102" s="15" t="s">
        <v>229</v>
      </c>
      <c r="K102" s="15"/>
      <c r="L102" s="15" t="s">
        <v>230</v>
      </c>
      <c r="M102" s="15"/>
      <c r="N102" s="15" t="s">
        <v>231</v>
      </c>
      <c r="O102" s="15"/>
      <c r="P102" s="15" t="s">
        <v>232</v>
      </c>
      <c r="Q102" s="15"/>
    </row>
    <row r="103" spans="1:17" ht="16.2" x14ac:dyDescent="0.3">
      <c r="B103" s="6" t="s">
        <v>233</v>
      </c>
      <c r="C103" s="6"/>
      <c r="D103" s="6" t="s">
        <v>290</v>
      </c>
      <c r="E103" s="6"/>
      <c r="F103" s="7">
        <v>15360.431</v>
      </c>
      <c r="G103" s="6" t="s">
        <v>291</v>
      </c>
      <c r="H103" s="7">
        <v>2</v>
      </c>
      <c r="I103" s="6" t="s">
        <v>291</v>
      </c>
      <c r="J103" s="7">
        <v>7680.2150000000001</v>
      </c>
      <c r="K103" s="6" t="s">
        <v>291</v>
      </c>
      <c r="L103" s="7">
        <v>127.65300000000001</v>
      </c>
      <c r="M103" s="6" t="s">
        <v>291</v>
      </c>
      <c r="N103" s="7" t="s">
        <v>582</v>
      </c>
      <c r="O103" s="6" t="s">
        <v>291</v>
      </c>
      <c r="P103" s="7">
        <v>0.84699999999999998</v>
      </c>
      <c r="Q103" s="6"/>
    </row>
    <row r="104" spans="1:17" ht="16.2" x14ac:dyDescent="0.3">
      <c r="B104" s="6"/>
      <c r="C104" s="6"/>
      <c r="D104" s="6" t="s">
        <v>293</v>
      </c>
      <c r="E104" s="6"/>
      <c r="F104" s="7">
        <v>15360.431</v>
      </c>
      <c r="G104" s="6"/>
      <c r="H104" s="7">
        <v>1.331</v>
      </c>
      <c r="I104" s="6"/>
      <c r="J104" s="7">
        <v>11538.718999999999</v>
      </c>
      <c r="K104" s="6"/>
      <c r="L104" s="7">
        <v>127.65300000000001</v>
      </c>
      <c r="M104" s="6"/>
      <c r="N104" s="7" t="s">
        <v>583</v>
      </c>
      <c r="O104" s="6"/>
      <c r="P104" s="7">
        <v>0.84699999999999998</v>
      </c>
      <c r="Q104" s="6"/>
    </row>
    <row r="105" spans="1:17" x14ac:dyDescent="0.3">
      <c r="B105" s="6" t="s">
        <v>253</v>
      </c>
      <c r="C105" s="6"/>
      <c r="D105" s="6" t="s">
        <v>290</v>
      </c>
      <c r="E105" s="6"/>
      <c r="F105" s="7">
        <v>865.56799999999998</v>
      </c>
      <c r="G105" s="6" t="s">
        <v>291</v>
      </c>
      <c r="H105" s="7">
        <v>2</v>
      </c>
      <c r="I105" s="6" t="s">
        <v>291</v>
      </c>
      <c r="J105" s="7">
        <v>432.78399999999999</v>
      </c>
      <c r="K105" s="6" t="s">
        <v>291</v>
      </c>
      <c r="L105" s="7">
        <v>7.1929999999999996</v>
      </c>
      <c r="M105" s="6" t="s">
        <v>291</v>
      </c>
      <c r="N105" s="7">
        <v>2E-3</v>
      </c>
      <c r="O105" s="6" t="s">
        <v>291</v>
      </c>
      <c r="P105" s="7">
        <v>0.23799999999999999</v>
      </c>
      <c r="Q105" s="6"/>
    </row>
    <row r="106" spans="1:17" x14ac:dyDescent="0.3">
      <c r="B106" s="6"/>
      <c r="C106" s="6"/>
      <c r="D106" s="6" t="s">
        <v>293</v>
      </c>
      <c r="E106" s="6"/>
      <c r="F106" s="7">
        <v>865.56799999999998</v>
      </c>
      <c r="G106" s="6"/>
      <c r="H106" s="7">
        <v>1.331</v>
      </c>
      <c r="I106" s="6"/>
      <c r="J106" s="7">
        <v>650.21299999999997</v>
      </c>
      <c r="K106" s="6"/>
      <c r="L106" s="7">
        <v>7.1929999999999996</v>
      </c>
      <c r="M106" s="6"/>
      <c r="N106" s="7">
        <v>7.0000000000000001E-3</v>
      </c>
      <c r="O106" s="6"/>
      <c r="P106" s="7">
        <v>0.23799999999999999</v>
      </c>
      <c r="Q106" s="6"/>
    </row>
    <row r="107" spans="1:17" x14ac:dyDescent="0.3">
      <c r="B107" s="6" t="s">
        <v>234</v>
      </c>
      <c r="C107" s="6"/>
      <c r="D107" s="6" t="s">
        <v>290</v>
      </c>
      <c r="E107" s="6"/>
      <c r="F107" s="7">
        <v>2767.5889999999999</v>
      </c>
      <c r="G107" s="6"/>
      <c r="H107" s="7">
        <v>46</v>
      </c>
      <c r="I107" s="6"/>
      <c r="J107" s="7">
        <v>60.164999999999999</v>
      </c>
      <c r="K107" s="6"/>
      <c r="L107" s="7"/>
      <c r="M107" s="6"/>
      <c r="N107" s="7"/>
      <c r="O107" s="6"/>
      <c r="P107" s="7"/>
      <c r="Q107" s="6"/>
    </row>
    <row r="108" spans="1:17" x14ac:dyDescent="0.3">
      <c r="B108" s="6"/>
      <c r="C108" s="6"/>
      <c r="D108" s="6" t="s">
        <v>293</v>
      </c>
      <c r="E108" s="6"/>
      <c r="F108" s="7">
        <v>2767.5889999999999</v>
      </c>
      <c r="G108" s="6"/>
      <c r="H108" s="7">
        <v>30.617999999999999</v>
      </c>
      <c r="I108" s="6"/>
      <c r="J108" s="7">
        <v>90.391999999999996</v>
      </c>
      <c r="K108" s="6"/>
      <c r="L108" s="7"/>
      <c r="M108" s="6"/>
      <c r="N108" s="7"/>
      <c r="O108" s="6"/>
      <c r="P108" s="7"/>
      <c r="Q108" s="6"/>
    </row>
    <row r="109" spans="1:17" x14ac:dyDescent="0.3">
      <c r="B109" s="6" t="s">
        <v>235</v>
      </c>
      <c r="C109" s="6"/>
      <c r="D109" s="6" t="s">
        <v>290</v>
      </c>
      <c r="E109" s="6"/>
      <c r="F109" s="7">
        <v>235.42099999999999</v>
      </c>
      <c r="G109" s="6"/>
      <c r="H109" s="7">
        <v>1</v>
      </c>
      <c r="I109" s="6"/>
      <c r="J109" s="7">
        <v>235.42099999999999</v>
      </c>
      <c r="K109" s="6"/>
      <c r="L109" s="7">
        <v>2.165</v>
      </c>
      <c r="M109" s="6"/>
      <c r="N109" s="7">
        <v>0.155</v>
      </c>
      <c r="O109" s="6"/>
      <c r="P109" s="7">
        <v>8.5999999999999993E-2</v>
      </c>
      <c r="Q109" s="6"/>
    </row>
    <row r="110" spans="1:17" ht="28.8" x14ac:dyDescent="0.3">
      <c r="B110" s="6" t="s">
        <v>254</v>
      </c>
      <c r="C110" s="6"/>
      <c r="D110" s="6" t="s">
        <v>290</v>
      </c>
      <c r="E110" s="6"/>
      <c r="F110" s="7">
        <v>177.34100000000001</v>
      </c>
      <c r="G110" s="6"/>
      <c r="H110" s="7">
        <v>1</v>
      </c>
      <c r="I110" s="6"/>
      <c r="J110" s="7">
        <v>177.34100000000001</v>
      </c>
      <c r="K110" s="6"/>
      <c r="L110" s="7">
        <v>1.631</v>
      </c>
      <c r="M110" s="6"/>
      <c r="N110" s="7">
        <v>0.214</v>
      </c>
      <c r="O110" s="6"/>
      <c r="P110" s="7">
        <v>6.6000000000000003E-2</v>
      </c>
      <c r="Q110" s="6"/>
    </row>
    <row r="111" spans="1:17" x14ac:dyDescent="0.3">
      <c r="B111" s="6" t="s">
        <v>234</v>
      </c>
      <c r="C111" s="6"/>
      <c r="D111" s="6" t="s">
        <v>290</v>
      </c>
      <c r="E111" s="6"/>
      <c r="F111" s="7">
        <v>2501.1379999999999</v>
      </c>
      <c r="G111" s="6"/>
      <c r="H111" s="7">
        <v>23</v>
      </c>
      <c r="I111" s="6"/>
      <c r="J111" s="7">
        <v>108.745</v>
      </c>
      <c r="K111" s="6"/>
      <c r="L111" s="7"/>
      <c r="M111" s="6"/>
      <c r="N111" s="7"/>
      <c r="O111" s="6"/>
      <c r="P111" s="7"/>
      <c r="Q111" s="6"/>
    </row>
    <row r="112" spans="1:17" x14ac:dyDescent="0.3">
      <c r="B112" s="6" t="s">
        <v>236</v>
      </c>
      <c r="C112" s="6"/>
      <c r="D112" s="6" t="s">
        <v>290</v>
      </c>
      <c r="E112" s="6"/>
      <c r="F112" s="7">
        <v>16.405000000000001</v>
      </c>
      <c r="G112" s="6" t="s">
        <v>291</v>
      </c>
      <c r="H112" s="7">
        <v>2</v>
      </c>
      <c r="I112" s="6" t="s">
        <v>291</v>
      </c>
      <c r="J112" s="7">
        <v>8.202</v>
      </c>
      <c r="K112" s="6" t="s">
        <v>291</v>
      </c>
      <c r="L112" s="7">
        <v>0.252</v>
      </c>
      <c r="M112" s="6" t="s">
        <v>291</v>
      </c>
      <c r="N112" s="7">
        <v>0.77900000000000003</v>
      </c>
      <c r="O112" s="6" t="s">
        <v>291</v>
      </c>
      <c r="P112" s="7">
        <v>1.0999999999999999E-2</v>
      </c>
      <c r="Q112" s="6"/>
    </row>
    <row r="113" spans="2:17" x14ac:dyDescent="0.3">
      <c r="B113" s="6"/>
      <c r="C113" s="6"/>
      <c r="D113" s="6" t="s">
        <v>293</v>
      </c>
      <c r="E113" s="6"/>
      <c r="F113" s="7">
        <v>16.405000000000001</v>
      </c>
      <c r="G113" s="6"/>
      <c r="H113" s="7">
        <v>1.44</v>
      </c>
      <c r="I113" s="6"/>
      <c r="J113" s="7">
        <v>11.395</v>
      </c>
      <c r="K113" s="6"/>
      <c r="L113" s="7">
        <v>0.252</v>
      </c>
      <c r="M113" s="6"/>
      <c r="N113" s="7">
        <v>0.70499999999999996</v>
      </c>
      <c r="O113" s="6"/>
      <c r="P113" s="7">
        <v>1.0999999999999999E-2</v>
      </c>
      <c r="Q113" s="6"/>
    </row>
    <row r="114" spans="2:17" ht="28.8" x14ac:dyDescent="0.3">
      <c r="B114" s="6" t="s">
        <v>255</v>
      </c>
      <c r="C114" s="6"/>
      <c r="D114" s="6" t="s">
        <v>290</v>
      </c>
      <c r="E114" s="6"/>
      <c r="F114" s="7">
        <v>158.69800000000001</v>
      </c>
      <c r="G114" s="6" t="s">
        <v>291</v>
      </c>
      <c r="H114" s="7">
        <v>2</v>
      </c>
      <c r="I114" s="6" t="s">
        <v>291</v>
      </c>
      <c r="J114" s="7">
        <v>79.349000000000004</v>
      </c>
      <c r="K114" s="6" t="s">
        <v>291</v>
      </c>
      <c r="L114" s="7">
        <v>2.4340000000000002</v>
      </c>
      <c r="M114" s="6" t="s">
        <v>291</v>
      </c>
      <c r="N114" s="7">
        <v>9.9000000000000005E-2</v>
      </c>
      <c r="O114" s="6" t="s">
        <v>291</v>
      </c>
      <c r="P114" s="7">
        <v>9.6000000000000002E-2</v>
      </c>
      <c r="Q114" s="6"/>
    </row>
    <row r="115" spans="2:17" x14ac:dyDescent="0.3">
      <c r="B115" s="6"/>
      <c r="C115" s="6"/>
      <c r="D115" s="6" t="s">
        <v>293</v>
      </c>
      <c r="E115" s="6"/>
      <c r="F115" s="7">
        <v>158.69800000000001</v>
      </c>
      <c r="G115" s="6"/>
      <c r="H115" s="7">
        <v>1.44</v>
      </c>
      <c r="I115" s="6"/>
      <c r="J115" s="7">
        <v>110.235</v>
      </c>
      <c r="K115" s="6"/>
      <c r="L115" s="7">
        <v>2.4340000000000002</v>
      </c>
      <c r="M115" s="6"/>
      <c r="N115" s="7">
        <v>0.11700000000000001</v>
      </c>
      <c r="O115" s="6"/>
      <c r="P115" s="7">
        <v>9.6000000000000002E-2</v>
      </c>
      <c r="Q115" s="6"/>
    </row>
    <row r="116" spans="2:17" x14ac:dyDescent="0.3">
      <c r="B116" s="6" t="s">
        <v>234</v>
      </c>
      <c r="C116" s="6"/>
      <c r="D116" s="6" t="s">
        <v>290</v>
      </c>
      <c r="E116" s="6"/>
      <c r="F116" s="7">
        <v>1499.6679999999999</v>
      </c>
      <c r="G116" s="6"/>
      <c r="H116" s="7">
        <v>46</v>
      </c>
      <c r="I116" s="6"/>
      <c r="J116" s="7">
        <v>32.600999999999999</v>
      </c>
      <c r="K116" s="6"/>
      <c r="L116" s="7"/>
      <c r="M116" s="6"/>
      <c r="N116" s="7"/>
      <c r="O116" s="6"/>
      <c r="P116" s="7"/>
      <c r="Q116" s="6"/>
    </row>
    <row r="117" spans="2:17" x14ac:dyDescent="0.3">
      <c r="B117" s="6"/>
      <c r="C117" s="6"/>
      <c r="D117" s="6" t="s">
        <v>293</v>
      </c>
      <c r="E117" s="6"/>
      <c r="F117" s="7">
        <v>1499.6679999999999</v>
      </c>
      <c r="G117" s="6"/>
      <c r="H117" s="7">
        <v>33.112000000000002</v>
      </c>
      <c r="I117" s="6"/>
      <c r="J117" s="7">
        <v>45.290999999999997</v>
      </c>
      <c r="K117" s="6"/>
      <c r="L117" s="7"/>
      <c r="M117" s="6"/>
      <c r="N117" s="7"/>
      <c r="O117" s="6"/>
      <c r="P117" s="7"/>
      <c r="Q117" s="6"/>
    </row>
    <row r="118" spans="2:17" ht="15" thickBot="1" x14ac:dyDescent="0.35">
      <c r="B118" s="16"/>
      <c r="C118" s="16"/>
      <c r="D118" s="16"/>
      <c r="E118" s="16"/>
      <c r="F118" s="16"/>
      <c r="G118" s="16"/>
      <c r="H118" s="16"/>
      <c r="I118" s="16"/>
      <c r="J118" s="16"/>
      <c r="K118" s="16"/>
      <c r="L118" s="16"/>
      <c r="M118" s="16"/>
      <c r="N118" s="16"/>
      <c r="O118" s="16"/>
      <c r="P118" s="16"/>
      <c r="Q118" s="16"/>
    </row>
    <row r="119" spans="2:17" ht="14.4" customHeight="1" x14ac:dyDescent="0.3">
      <c r="B119" s="17" t="s">
        <v>296</v>
      </c>
      <c r="C119" s="17"/>
      <c r="D119" s="17"/>
      <c r="E119" s="17"/>
      <c r="F119" s="17"/>
      <c r="G119" s="17"/>
      <c r="H119" s="17"/>
      <c r="I119" s="17"/>
      <c r="J119" s="17"/>
      <c r="K119" s="17"/>
      <c r="L119" s="17"/>
      <c r="M119" s="17"/>
      <c r="N119" s="17"/>
      <c r="O119" s="17"/>
      <c r="P119" s="17"/>
      <c r="Q119" s="17"/>
    </row>
    <row r="120" spans="2:17" ht="14.4" customHeight="1" x14ac:dyDescent="0.3">
      <c r="B120" s="18" t="s">
        <v>237</v>
      </c>
      <c r="C120" s="18"/>
      <c r="D120" s="18"/>
      <c r="E120" s="18"/>
      <c r="F120" s="18"/>
      <c r="G120" s="18"/>
      <c r="H120" s="18"/>
      <c r="I120" s="18"/>
      <c r="J120" s="18"/>
      <c r="K120" s="18"/>
      <c r="L120" s="18"/>
      <c r="M120" s="18"/>
      <c r="N120" s="18"/>
      <c r="O120" s="18"/>
      <c r="P120" s="18"/>
      <c r="Q120" s="18"/>
    </row>
    <row r="121" spans="2:17" ht="14.4" customHeight="1" x14ac:dyDescent="0.3">
      <c r="B121" s="19" t="s">
        <v>297</v>
      </c>
      <c r="C121" s="19"/>
      <c r="D121" s="19"/>
      <c r="E121" s="19"/>
      <c r="F121" s="19"/>
      <c r="G121" s="19"/>
      <c r="H121" s="19"/>
      <c r="I121" s="19"/>
      <c r="J121" s="19"/>
      <c r="K121" s="19"/>
      <c r="L121" s="19"/>
      <c r="M121" s="19"/>
      <c r="N121" s="19"/>
      <c r="O121" s="19"/>
      <c r="P121" s="19"/>
      <c r="Q121" s="19"/>
    </row>
    <row r="123" spans="2:17" ht="15" thickBot="1" x14ac:dyDescent="0.35">
      <c r="B123" s="14" t="s">
        <v>238</v>
      </c>
      <c r="C123" s="14"/>
      <c r="D123" s="14"/>
      <c r="E123" s="14"/>
      <c r="F123" s="14"/>
      <c r="G123" s="14"/>
      <c r="H123" s="14"/>
      <c r="I123" s="14"/>
      <c r="J123" s="14"/>
      <c r="K123" s="14"/>
      <c r="L123" s="14"/>
      <c r="M123" s="14"/>
      <c r="N123" s="14"/>
      <c r="O123" s="14"/>
    </row>
    <row r="124" spans="2:17" ht="15" thickBot="1" x14ac:dyDescent="0.35">
      <c r="B124" s="15" t="s">
        <v>226</v>
      </c>
      <c r="C124" s="15"/>
      <c r="D124" s="15" t="s">
        <v>227</v>
      </c>
      <c r="E124" s="15"/>
      <c r="F124" s="15" t="s">
        <v>228</v>
      </c>
      <c r="G124" s="15"/>
      <c r="H124" s="15" t="s">
        <v>229</v>
      </c>
      <c r="I124" s="15"/>
      <c r="J124" s="15" t="s">
        <v>230</v>
      </c>
      <c r="K124" s="15"/>
      <c r="L124" s="15" t="s">
        <v>231</v>
      </c>
      <c r="M124" s="15"/>
      <c r="N124" s="15" t="s">
        <v>232</v>
      </c>
      <c r="O124" s="15"/>
    </row>
    <row r="125" spans="2:17" x14ac:dyDescent="0.3">
      <c r="B125" s="6" t="s">
        <v>1</v>
      </c>
      <c r="C125" s="6"/>
      <c r="D125" s="7">
        <v>585.19000000000005</v>
      </c>
      <c r="E125" s="6"/>
      <c r="F125" s="7">
        <v>1</v>
      </c>
      <c r="G125" s="6"/>
      <c r="H125" s="7">
        <v>585.19000000000005</v>
      </c>
      <c r="I125" s="6"/>
      <c r="J125" s="7">
        <v>0.81899999999999995</v>
      </c>
      <c r="K125" s="6"/>
      <c r="L125" s="7">
        <v>0.375</v>
      </c>
      <c r="M125" s="6"/>
      <c r="N125" s="7">
        <v>3.4000000000000002E-2</v>
      </c>
      <c r="O125" s="6"/>
    </row>
    <row r="126" spans="2:17" x14ac:dyDescent="0.3">
      <c r="B126" s="6" t="s">
        <v>234</v>
      </c>
      <c r="C126" s="6"/>
      <c r="D126" s="7">
        <v>16434.995999999999</v>
      </c>
      <c r="E126" s="6"/>
      <c r="F126" s="7">
        <v>23</v>
      </c>
      <c r="G126" s="6"/>
      <c r="H126" s="7">
        <v>714.56500000000005</v>
      </c>
      <c r="I126" s="6"/>
      <c r="J126" s="7"/>
      <c r="K126" s="6"/>
      <c r="L126" s="7"/>
      <c r="M126" s="6"/>
      <c r="N126" s="7"/>
      <c r="O126" s="6"/>
    </row>
    <row r="127" spans="2:17" ht="15" thickBot="1" x14ac:dyDescent="0.35">
      <c r="B127" s="16"/>
      <c r="C127" s="16"/>
      <c r="D127" s="16"/>
      <c r="E127" s="16"/>
      <c r="F127" s="16"/>
      <c r="G127" s="16"/>
      <c r="H127" s="16"/>
      <c r="I127" s="16"/>
      <c r="J127" s="16"/>
      <c r="K127" s="16"/>
      <c r="L127" s="16"/>
      <c r="M127" s="16"/>
      <c r="N127" s="16"/>
      <c r="O127" s="16"/>
    </row>
    <row r="128" spans="2:17" ht="14.4" customHeight="1" x14ac:dyDescent="0.3">
      <c r="B128" s="17" t="s">
        <v>237</v>
      </c>
      <c r="C128" s="17"/>
      <c r="D128" s="17"/>
      <c r="E128" s="17"/>
      <c r="F128" s="17"/>
      <c r="G128" s="17"/>
      <c r="H128" s="17"/>
      <c r="I128" s="17"/>
      <c r="J128" s="17"/>
      <c r="K128" s="17"/>
      <c r="L128" s="17"/>
      <c r="M128" s="17"/>
      <c r="N128" s="17"/>
      <c r="O128" s="17"/>
    </row>
    <row r="131" spans="2:17" ht="18" x14ac:dyDescent="0.3">
      <c r="B131" s="8" t="s">
        <v>298</v>
      </c>
    </row>
    <row r="133" spans="2:17" ht="15" thickBot="1" x14ac:dyDescent="0.35">
      <c r="B133" s="14" t="s">
        <v>299</v>
      </c>
      <c r="C133" s="14"/>
      <c r="D133" s="14"/>
      <c r="E133" s="14"/>
      <c r="F133" s="14"/>
      <c r="G133" s="14"/>
      <c r="H133" s="14"/>
      <c r="I133" s="14"/>
      <c r="J133" s="14"/>
      <c r="K133" s="14"/>
      <c r="L133" s="14"/>
      <c r="M133" s="14"/>
      <c r="N133" s="14"/>
      <c r="O133" s="14"/>
      <c r="P133" s="14"/>
      <c r="Q133" s="14"/>
    </row>
    <row r="134" spans="2:17" ht="25.8" customHeight="1" thickBot="1" x14ac:dyDescent="0.35">
      <c r="B134" s="15"/>
      <c r="C134" s="15"/>
      <c r="D134" s="15" t="s">
        <v>300</v>
      </c>
      <c r="E134" s="15"/>
      <c r="F134" s="15" t="s">
        <v>301</v>
      </c>
      <c r="G134" s="15"/>
      <c r="H134" s="15" t="s">
        <v>228</v>
      </c>
      <c r="I134" s="15"/>
      <c r="J134" s="15" t="s">
        <v>302</v>
      </c>
      <c r="K134" s="15"/>
      <c r="L134" s="15" t="s">
        <v>303</v>
      </c>
      <c r="M134" s="15"/>
      <c r="N134" s="15" t="s">
        <v>304</v>
      </c>
      <c r="O134" s="15"/>
      <c r="P134" s="15" t="s">
        <v>305</v>
      </c>
      <c r="Q134" s="15"/>
    </row>
    <row r="135" spans="2:17" ht="32.4" x14ac:dyDescent="0.3">
      <c r="B135" s="6" t="s">
        <v>233</v>
      </c>
      <c r="C135" s="6"/>
      <c r="D135" s="7">
        <v>0.498</v>
      </c>
      <c r="E135" s="6"/>
      <c r="F135" s="7">
        <v>15.355</v>
      </c>
      <c r="G135" s="6"/>
      <c r="H135" s="7">
        <v>2</v>
      </c>
      <c r="I135" s="6"/>
      <c r="J135" s="7" t="s">
        <v>584</v>
      </c>
      <c r="K135" s="6"/>
      <c r="L135" s="7">
        <v>0.66600000000000004</v>
      </c>
      <c r="M135" s="6"/>
      <c r="N135" s="7">
        <v>0.69099999999999995</v>
      </c>
      <c r="O135" s="6"/>
      <c r="P135" s="7">
        <v>0.5</v>
      </c>
      <c r="Q135" s="6"/>
    </row>
    <row r="136" spans="2:17" x14ac:dyDescent="0.3">
      <c r="B136" s="6" t="s">
        <v>236</v>
      </c>
      <c r="C136" s="6"/>
      <c r="D136" s="7">
        <v>0.61099999999999999</v>
      </c>
      <c r="E136" s="6"/>
      <c r="F136" s="7">
        <v>10.847</v>
      </c>
      <c r="G136" s="6"/>
      <c r="H136" s="7">
        <v>2</v>
      </c>
      <c r="I136" s="6"/>
      <c r="J136" s="7">
        <v>4.0000000000000001E-3</v>
      </c>
      <c r="K136" s="6"/>
      <c r="L136" s="7">
        <v>0.72</v>
      </c>
      <c r="M136" s="6"/>
      <c r="N136" s="7">
        <v>0.755</v>
      </c>
      <c r="O136" s="6"/>
      <c r="P136" s="7">
        <v>0.5</v>
      </c>
      <c r="Q136" s="6"/>
    </row>
    <row r="137" spans="2:17" ht="15" thickBot="1" x14ac:dyDescent="0.35">
      <c r="B137" s="16"/>
      <c r="C137" s="16"/>
      <c r="D137" s="16"/>
      <c r="E137" s="16"/>
      <c r="F137" s="16"/>
      <c r="G137" s="16"/>
      <c r="H137" s="16"/>
      <c r="I137" s="16"/>
      <c r="J137" s="16"/>
      <c r="K137" s="16"/>
      <c r="L137" s="16"/>
      <c r="M137" s="16"/>
      <c r="N137" s="16"/>
      <c r="O137" s="16"/>
      <c r="P137" s="16"/>
      <c r="Q137" s="16"/>
    </row>
    <row r="140" spans="2:17" ht="18" x14ac:dyDescent="0.3">
      <c r="B140" s="8" t="s">
        <v>239</v>
      </c>
    </row>
    <row r="142" spans="2:17" ht="15" thickBot="1" x14ac:dyDescent="0.35">
      <c r="B142" s="14" t="s">
        <v>256</v>
      </c>
      <c r="C142" s="14"/>
      <c r="D142" s="14"/>
      <c r="E142" s="14"/>
      <c r="F142" s="14"/>
      <c r="G142" s="14"/>
      <c r="H142" s="14"/>
      <c r="I142" s="14"/>
      <c r="J142" s="14"/>
      <c r="K142" s="14"/>
      <c r="L142" s="14"/>
      <c r="M142" s="14"/>
    </row>
    <row r="143" spans="2:17" ht="15.6" customHeight="1" thickBot="1" x14ac:dyDescent="0.35">
      <c r="B143" s="15"/>
      <c r="C143" s="15"/>
      <c r="D143" s="15"/>
      <c r="E143" s="15"/>
      <c r="F143" s="15" t="s">
        <v>241</v>
      </c>
      <c r="G143" s="15"/>
      <c r="H143" s="15" t="s">
        <v>242</v>
      </c>
      <c r="I143" s="15"/>
      <c r="J143" s="15" t="s">
        <v>243</v>
      </c>
      <c r="K143" s="15"/>
      <c r="L143" s="15" t="s">
        <v>244</v>
      </c>
      <c r="M143" s="15"/>
    </row>
    <row r="144" spans="2:17" ht="32.4" x14ac:dyDescent="0.3">
      <c r="B144" s="6" t="s">
        <v>569</v>
      </c>
      <c r="C144" s="6"/>
      <c r="D144" s="6" t="s">
        <v>570</v>
      </c>
      <c r="E144" s="6"/>
      <c r="F144" s="7">
        <v>-23.454999999999998</v>
      </c>
      <c r="G144" s="6"/>
      <c r="H144" s="7">
        <v>1.5629999999999999</v>
      </c>
      <c r="I144" s="6"/>
      <c r="J144" s="7">
        <v>-15.01</v>
      </c>
      <c r="K144" s="6"/>
      <c r="L144" s="7" t="s">
        <v>585</v>
      </c>
      <c r="M144" s="6"/>
    </row>
    <row r="145" spans="2:13" ht="32.4" x14ac:dyDescent="0.3">
      <c r="B145" s="6"/>
      <c r="C145" s="6"/>
      <c r="D145" s="6" t="s">
        <v>572</v>
      </c>
      <c r="E145" s="6"/>
      <c r="F145" s="7">
        <v>-19.140999999999998</v>
      </c>
      <c r="G145" s="6"/>
      <c r="H145" s="7">
        <v>1.5629999999999999</v>
      </c>
      <c r="I145" s="6"/>
      <c r="J145" s="7">
        <v>-12.249000000000001</v>
      </c>
      <c r="K145" s="6"/>
      <c r="L145" s="7" t="s">
        <v>586</v>
      </c>
      <c r="M145" s="6"/>
    </row>
    <row r="146" spans="2:13" x14ac:dyDescent="0.3">
      <c r="B146" s="6" t="s">
        <v>570</v>
      </c>
      <c r="C146" s="6"/>
      <c r="D146" s="6" t="s">
        <v>572</v>
      </c>
      <c r="E146" s="6"/>
      <c r="F146" s="7">
        <v>4.3140000000000001</v>
      </c>
      <c r="G146" s="6"/>
      <c r="H146" s="7">
        <v>1.5629999999999999</v>
      </c>
      <c r="I146" s="6"/>
      <c r="J146" s="7">
        <v>2.7610000000000001</v>
      </c>
      <c r="K146" s="6"/>
      <c r="L146" s="7">
        <v>2.5000000000000001E-2</v>
      </c>
      <c r="M146" s="6"/>
    </row>
    <row r="147" spans="2:13" ht="15" thickBot="1" x14ac:dyDescent="0.35">
      <c r="B147" s="16"/>
      <c r="C147" s="16"/>
      <c r="D147" s="16"/>
      <c r="E147" s="16"/>
      <c r="F147" s="16"/>
      <c r="G147" s="16"/>
      <c r="H147" s="16"/>
      <c r="I147" s="16"/>
      <c r="J147" s="16"/>
      <c r="K147" s="16"/>
      <c r="L147" s="16"/>
      <c r="M147" s="16"/>
    </row>
    <row r="148" spans="2:13" ht="14.4" customHeight="1" x14ac:dyDescent="0.3">
      <c r="B148" s="17" t="s">
        <v>574</v>
      </c>
      <c r="C148" s="17"/>
      <c r="D148" s="17"/>
      <c r="E148" s="17"/>
      <c r="F148" s="17"/>
      <c r="G148" s="17"/>
      <c r="H148" s="17"/>
      <c r="I148" s="17"/>
      <c r="J148" s="17"/>
      <c r="K148" s="17"/>
      <c r="L148" s="17"/>
      <c r="M148" s="17"/>
    </row>
    <row r="149" spans="2:13" ht="14.4" customHeight="1" x14ac:dyDescent="0.3">
      <c r="B149" s="18" t="s">
        <v>257</v>
      </c>
      <c r="C149" s="18"/>
      <c r="D149" s="18"/>
      <c r="E149" s="18"/>
      <c r="F149" s="18"/>
      <c r="G149" s="18"/>
      <c r="H149" s="18"/>
      <c r="I149" s="18"/>
      <c r="J149" s="18"/>
      <c r="K149" s="18"/>
      <c r="L149" s="18"/>
      <c r="M149" s="18"/>
    </row>
    <row r="151" spans="2:13" ht="15" thickBot="1" x14ac:dyDescent="0.35">
      <c r="B151" s="14" t="s">
        <v>258</v>
      </c>
      <c r="C151" s="14"/>
      <c r="D151" s="14"/>
      <c r="E151" s="14"/>
      <c r="F151" s="14"/>
      <c r="G151" s="14"/>
      <c r="H151" s="14"/>
      <c r="I151" s="14"/>
      <c r="J151" s="14"/>
      <c r="K151" s="14"/>
      <c r="L151" s="14"/>
      <c r="M151" s="14"/>
    </row>
    <row r="152" spans="2:13" ht="15.6" customHeight="1" thickBot="1" x14ac:dyDescent="0.35">
      <c r="B152" s="15"/>
      <c r="C152" s="15"/>
      <c r="D152" s="15"/>
      <c r="E152" s="15"/>
      <c r="F152" s="15" t="s">
        <v>241</v>
      </c>
      <c r="G152" s="15"/>
      <c r="H152" s="15" t="s">
        <v>242</v>
      </c>
      <c r="I152" s="15"/>
      <c r="J152" s="15" t="s">
        <v>243</v>
      </c>
      <c r="K152" s="15"/>
      <c r="L152" s="15" t="s">
        <v>244</v>
      </c>
      <c r="M152" s="15"/>
    </row>
    <row r="153" spans="2:13" ht="28.8" x14ac:dyDescent="0.3">
      <c r="B153" s="6" t="s">
        <v>639</v>
      </c>
      <c r="C153" s="6"/>
      <c r="D153" s="6" t="s">
        <v>640</v>
      </c>
      <c r="E153" s="6"/>
      <c r="F153" s="7">
        <v>10.82</v>
      </c>
      <c r="G153" s="6"/>
      <c r="H153" s="7">
        <v>4.7530000000000001</v>
      </c>
      <c r="I153" s="6"/>
      <c r="J153" s="7">
        <v>2.2770000000000001</v>
      </c>
      <c r="K153" s="6"/>
      <c r="L153" s="7">
        <v>0.44800000000000001</v>
      </c>
      <c r="M153" s="6"/>
    </row>
    <row r="154" spans="2:13" ht="32.4" x14ac:dyDescent="0.3">
      <c r="B154" s="6"/>
      <c r="C154" s="6"/>
      <c r="D154" s="6" t="s">
        <v>641</v>
      </c>
      <c r="E154" s="6"/>
      <c r="F154" s="7">
        <v>-18.242000000000001</v>
      </c>
      <c r="G154" s="6"/>
      <c r="H154" s="7">
        <v>2.339</v>
      </c>
      <c r="I154" s="6"/>
      <c r="J154" s="7">
        <v>-7.8</v>
      </c>
      <c r="K154" s="6"/>
      <c r="L154" s="7" t="s">
        <v>642</v>
      </c>
      <c r="M154" s="6"/>
    </row>
    <row r="155" spans="2:13" ht="28.8" x14ac:dyDescent="0.3">
      <c r="B155" s="6"/>
      <c r="C155" s="6"/>
      <c r="D155" s="6" t="s">
        <v>643</v>
      </c>
      <c r="E155" s="6"/>
      <c r="F155" s="7">
        <v>-17.846</v>
      </c>
      <c r="G155" s="6"/>
      <c r="H155" s="7">
        <v>4.7530000000000001</v>
      </c>
      <c r="I155" s="6"/>
      <c r="J155" s="7">
        <v>-3.7549999999999999</v>
      </c>
      <c r="K155" s="6"/>
      <c r="L155" s="7">
        <v>1.0999999999999999E-2</v>
      </c>
      <c r="M155" s="6"/>
    </row>
    <row r="156" spans="2:13" ht="32.4" x14ac:dyDescent="0.3">
      <c r="B156" s="6"/>
      <c r="C156" s="6"/>
      <c r="D156" s="6" t="s">
        <v>644</v>
      </c>
      <c r="E156" s="6"/>
      <c r="F156" s="7">
        <v>-14.090999999999999</v>
      </c>
      <c r="G156" s="6"/>
      <c r="H156" s="7">
        <v>2.339</v>
      </c>
      <c r="I156" s="6"/>
      <c r="J156" s="7">
        <v>-6.0250000000000004</v>
      </c>
      <c r="K156" s="6"/>
      <c r="L156" s="7" t="s">
        <v>645</v>
      </c>
      <c r="M156" s="6"/>
    </row>
    <row r="157" spans="2:13" ht="28.8" x14ac:dyDescent="0.3">
      <c r="B157" s="6"/>
      <c r="C157" s="6"/>
      <c r="D157" s="6" t="s">
        <v>646</v>
      </c>
      <c r="E157" s="6"/>
      <c r="F157" s="7">
        <v>-13.37</v>
      </c>
      <c r="G157" s="6"/>
      <c r="H157" s="7">
        <v>4.7530000000000001</v>
      </c>
      <c r="I157" s="6"/>
      <c r="J157" s="7">
        <v>-2.8130000000000002</v>
      </c>
      <c r="K157" s="6"/>
      <c r="L157" s="7">
        <v>0.127</v>
      </c>
      <c r="M157" s="6"/>
    </row>
    <row r="158" spans="2:13" ht="32.4" x14ac:dyDescent="0.3">
      <c r="B158" s="6" t="s">
        <v>640</v>
      </c>
      <c r="C158" s="6"/>
      <c r="D158" s="6" t="s">
        <v>641</v>
      </c>
      <c r="E158" s="6"/>
      <c r="F158" s="7">
        <v>-29.062999999999999</v>
      </c>
      <c r="G158" s="6"/>
      <c r="H158" s="7">
        <v>4.7530000000000001</v>
      </c>
      <c r="I158" s="6"/>
      <c r="J158" s="7">
        <v>-6.1150000000000002</v>
      </c>
      <c r="K158" s="6"/>
      <c r="L158" s="7" t="s">
        <v>647</v>
      </c>
      <c r="M158" s="6"/>
    </row>
    <row r="159" spans="2:13" ht="32.4" x14ac:dyDescent="0.3">
      <c r="B159" s="6"/>
      <c r="C159" s="6"/>
      <c r="D159" s="6" t="s">
        <v>643</v>
      </c>
      <c r="E159" s="6"/>
      <c r="F159" s="7">
        <v>-28.667000000000002</v>
      </c>
      <c r="G159" s="6"/>
      <c r="H159" s="7">
        <v>2.073</v>
      </c>
      <c r="I159" s="6"/>
      <c r="J159" s="7">
        <v>-13.827999999999999</v>
      </c>
      <c r="K159" s="6"/>
      <c r="L159" s="7" t="s">
        <v>648</v>
      </c>
      <c r="M159" s="6"/>
    </row>
    <row r="160" spans="2:13" ht="32.4" x14ac:dyDescent="0.3">
      <c r="B160" s="6"/>
      <c r="C160" s="6"/>
      <c r="D160" s="6" t="s">
        <v>644</v>
      </c>
      <c r="E160" s="6"/>
      <c r="F160" s="7">
        <v>-24.911000000000001</v>
      </c>
      <c r="G160" s="6"/>
      <c r="H160" s="7">
        <v>4.7530000000000001</v>
      </c>
      <c r="I160" s="6"/>
      <c r="J160" s="7">
        <v>-5.2409999999999997</v>
      </c>
      <c r="K160" s="6"/>
      <c r="L160" s="7" t="s">
        <v>649</v>
      </c>
      <c r="M160" s="6"/>
    </row>
    <row r="161" spans="2:13" ht="32.4" x14ac:dyDescent="0.3">
      <c r="B161" s="6"/>
      <c r="C161" s="6"/>
      <c r="D161" s="6" t="s">
        <v>646</v>
      </c>
      <c r="E161" s="6"/>
      <c r="F161" s="7">
        <v>-24.19</v>
      </c>
      <c r="G161" s="6"/>
      <c r="H161" s="7">
        <v>2.073</v>
      </c>
      <c r="I161" s="6"/>
      <c r="J161" s="7">
        <v>-11.669</v>
      </c>
      <c r="K161" s="6"/>
      <c r="L161" s="7" t="s">
        <v>650</v>
      </c>
      <c r="M161" s="6"/>
    </row>
    <row r="162" spans="2:13" ht="28.8" x14ac:dyDescent="0.3">
      <c r="B162" s="6" t="s">
        <v>641</v>
      </c>
      <c r="C162" s="6"/>
      <c r="D162" s="6" t="s">
        <v>643</v>
      </c>
      <c r="E162" s="6"/>
      <c r="F162" s="7">
        <v>0.39600000000000002</v>
      </c>
      <c r="G162" s="6"/>
      <c r="H162" s="7">
        <v>4.7530000000000001</v>
      </c>
      <c r="I162" s="6"/>
      <c r="J162" s="7">
        <v>8.3000000000000004E-2</v>
      </c>
      <c r="K162" s="6"/>
      <c r="L162" s="7">
        <v>1</v>
      </c>
      <c r="M162" s="6"/>
    </row>
    <row r="163" spans="2:13" ht="28.8" x14ac:dyDescent="0.3">
      <c r="B163" s="6"/>
      <c r="C163" s="6"/>
      <c r="D163" s="6" t="s">
        <v>644</v>
      </c>
      <c r="E163" s="6"/>
      <c r="F163" s="7">
        <v>4.1520000000000001</v>
      </c>
      <c r="G163" s="6"/>
      <c r="H163" s="7">
        <v>2.339</v>
      </c>
      <c r="I163" s="6"/>
      <c r="J163" s="7">
        <v>1.7749999999999999</v>
      </c>
      <c r="K163" s="6"/>
      <c r="L163" s="7">
        <v>1</v>
      </c>
      <c r="M163" s="6"/>
    </row>
    <row r="164" spans="2:13" ht="28.8" x14ac:dyDescent="0.3">
      <c r="B164" s="6"/>
      <c r="C164" s="6"/>
      <c r="D164" s="6" t="s">
        <v>646</v>
      </c>
      <c r="E164" s="6"/>
      <c r="F164" s="7">
        <v>4.8719999999999999</v>
      </c>
      <c r="G164" s="6"/>
      <c r="H164" s="7">
        <v>4.7530000000000001</v>
      </c>
      <c r="I164" s="6"/>
      <c r="J164" s="7">
        <v>1.0249999999999999</v>
      </c>
      <c r="K164" s="6"/>
      <c r="L164" s="7">
        <v>1</v>
      </c>
      <c r="M164" s="6"/>
    </row>
    <row r="165" spans="2:13" ht="28.8" x14ac:dyDescent="0.3">
      <c r="B165" s="6" t="s">
        <v>643</v>
      </c>
      <c r="C165" s="6"/>
      <c r="D165" s="6" t="s">
        <v>644</v>
      </c>
      <c r="E165" s="6"/>
      <c r="F165" s="7">
        <v>3.7549999999999999</v>
      </c>
      <c r="G165" s="6"/>
      <c r="H165" s="7">
        <v>4.7530000000000001</v>
      </c>
      <c r="I165" s="6"/>
      <c r="J165" s="7">
        <v>0.79</v>
      </c>
      <c r="K165" s="6"/>
      <c r="L165" s="7">
        <v>1</v>
      </c>
      <c r="M165" s="6"/>
    </row>
    <row r="166" spans="2:13" ht="28.8" x14ac:dyDescent="0.3">
      <c r="B166" s="6"/>
      <c r="C166" s="6"/>
      <c r="D166" s="6" t="s">
        <v>646</v>
      </c>
      <c r="E166" s="6"/>
      <c r="F166" s="7">
        <v>4.476</v>
      </c>
      <c r="G166" s="6"/>
      <c r="H166" s="7">
        <v>2.073</v>
      </c>
      <c r="I166" s="6"/>
      <c r="J166" s="7">
        <v>2.1589999999999998</v>
      </c>
      <c r="K166" s="6"/>
      <c r="L166" s="7">
        <v>0.54100000000000004</v>
      </c>
      <c r="M166" s="6"/>
    </row>
    <row r="167" spans="2:13" ht="28.8" x14ac:dyDescent="0.3">
      <c r="B167" s="6" t="s">
        <v>644</v>
      </c>
      <c r="C167" s="6"/>
      <c r="D167" s="6" t="s">
        <v>646</v>
      </c>
      <c r="E167" s="6"/>
      <c r="F167" s="7">
        <v>0.72099999999999997</v>
      </c>
      <c r="G167" s="6"/>
      <c r="H167" s="7">
        <v>4.7530000000000001</v>
      </c>
      <c r="I167" s="6"/>
      <c r="J167" s="7">
        <v>0.152</v>
      </c>
      <c r="K167" s="6"/>
      <c r="L167" s="7">
        <v>1</v>
      </c>
      <c r="M167" s="6"/>
    </row>
    <row r="168" spans="2:13" ht="15" thickBot="1" x14ac:dyDescent="0.35">
      <c r="B168" s="16"/>
      <c r="C168" s="16"/>
      <c r="D168" s="16"/>
      <c r="E168" s="16"/>
      <c r="F168" s="16"/>
      <c r="G168" s="16"/>
      <c r="H168" s="16"/>
      <c r="I168" s="16"/>
      <c r="J168" s="16"/>
      <c r="K168" s="16"/>
      <c r="L168" s="16"/>
      <c r="M168" s="16"/>
    </row>
    <row r="169" spans="2:13" ht="14.4" customHeight="1" x14ac:dyDescent="0.3">
      <c r="B169" s="17" t="s">
        <v>565</v>
      </c>
      <c r="C169" s="17"/>
      <c r="D169" s="17"/>
      <c r="E169" s="17"/>
      <c r="F169" s="17"/>
      <c r="G169" s="17"/>
      <c r="H169" s="17"/>
      <c r="I169" s="17"/>
      <c r="J169" s="17"/>
      <c r="K169" s="17"/>
      <c r="L169" s="17"/>
      <c r="M169" s="17"/>
    </row>
    <row r="170" spans="2:13" ht="14.4" customHeight="1" x14ac:dyDescent="0.3">
      <c r="B170" s="18" t="s">
        <v>264</v>
      </c>
      <c r="C170" s="18"/>
      <c r="D170" s="18"/>
      <c r="E170" s="18"/>
      <c r="F170" s="18"/>
      <c r="G170" s="18"/>
      <c r="H170" s="18"/>
      <c r="I170" s="18"/>
      <c r="J170" s="18"/>
      <c r="K170" s="18"/>
      <c r="L170" s="18"/>
      <c r="M170" s="18"/>
    </row>
  </sheetData>
  <mergeCells count="95">
    <mergeCell ref="B168:M168"/>
    <mergeCell ref="B169:M169"/>
    <mergeCell ref="B170:M170"/>
    <mergeCell ref="B147:M147"/>
    <mergeCell ref="B148:M148"/>
    <mergeCell ref="B149:M149"/>
    <mergeCell ref="B151:M151"/>
    <mergeCell ref="B152:C152"/>
    <mergeCell ref="D152:E152"/>
    <mergeCell ref="F152:G152"/>
    <mergeCell ref="H152:I152"/>
    <mergeCell ref="J152:K152"/>
    <mergeCell ref="L152:M152"/>
    <mergeCell ref="B137:Q137"/>
    <mergeCell ref="B142:M142"/>
    <mergeCell ref="B143:C143"/>
    <mergeCell ref="D143:E143"/>
    <mergeCell ref="F143:G143"/>
    <mergeCell ref="H143:I143"/>
    <mergeCell ref="J143:K143"/>
    <mergeCell ref="L143:M143"/>
    <mergeCell ref="B127:O127"/>
    <mergeCell ref="B128:O128"/>
    <mergeCell ref="B133:Q133"/>
    <mergeCell ref="B134:C134"/>
    <mergeCell ref="D134:E134"/>
    <mergeCell ref="F134:G134"/>
    <mergeCell ref="H134:I134"/>
    <mergeCell ref="J134:K134"/>
    <mergeCell ref="L134:M134"/>
    <mergeCell ref="N134:O134"/>
    <mergeCell ref="P134:Q134"/>
    <mergeCell ref="B123:O123"/>
    <mergeCell ref="B124:C124"/>
    <mergeCell ref="D124:E124"/>
    <mergeCell ref="F124:G124"/>
    <mergeCell ref="H124:I124"/>
    <mergeCell ref="J124:K124"/>
    <mergeCell ref="L124:M124"/>
    <mergeCell ref="N124:O124"/>
    <mergeCell ref="B121:Q121"/>
    <mergeCell ref="B93:M93"/>
    <mergeCell ref="B94:M94"/>
    <mergeCell ref="B95:M95"/>
    <mergeCell ref="B101:Q101"/>
    <mergeCell ref="B102:C102"/>
    <mergeCell ref="D102:E102"/>
    <mergeCell ref="F102:G102"/>
    <mergeCell ref="H102:I102"/>
    <mergeCell ref="J102:K102"/>
    <mergeCell ref="L102:M102"/>
    <mergeCell ref="N102:O102"/>
    <mergeCell ref="P102:Q102"/>
    <mergeCell ref="B118:Q118"/>
    <mergeCell ref="B119:Q119"/>
    <mergeCell ref="B120:Q120"/>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81C5DC5B-2E35-448E-9071-B8E621763B2F}"/>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C609-0FE1-4B25-AE40-B695A5DB3E51}">
  <dimension ref="A1:AI149"/>
  <sheetViews>
    <sheetView zoomScaleNormal="100" workbookViewId="0">
      <pane xSplit="1" topLeftCell="B1" activePane="topRight" state="frozen"/>
      <selection pane="topRight" activeCell="A5" sqref="A5"/>
    </sheetView>
  </sheetViews>
  <sheetFormatPr defaultRowHeight="14.4" x14ac:dyDescent="0.3"/>
  <cols>
    <col min="1" max="1" width="28.88671875" bestFit="1" customWidth="1"/>
    <col min="2" max="2" width="27.21875" bestFit="1" customWidth="1"/>
    <col min="3" max="4" width="26.77734375" bestFit="1" customWidth="1"/>
    <col min="5" max="5" width="27.109375" bestFit="1" customWidth="1"/>
    <col min="6" max="7" width="26.6640625" bestFit="1" customWidth="1"/>
    <col min="8" max="9" width="20.109375" customWidth="1"/>
    <col min="14" max="14" width="10.77734375" bestFit="1" customWidth="1"/>
    <col min="15" max="15" width="10.77734375" customWidth="1"/>
  </cols>
  <sheetData>
    <row r="1" spans="1:35" x14ac:dyDescent="0.3">
      <c r="A1" t="s">
        <v>616</v>
      </c>
      <c r="B1" t="str">
        <f>'Full Data Set'!CA1</f>
        <v>SBP PreBFR</v>
      </c>
      <c r="C1" t="str">
        <f>'Full Data Set'!CB1</f>
        <v>SBP 5minPostBFR</v>
      </c>
      <c r="D1" t="str">
        <f>'Full Data Set'!CC1</f>
        <v>SBP PostVOTBFR</v>
      </c>
      <c r="E1" t="str">
        <f>'Full Data Set'!CD1</f>
        <v>SBP PreTRE</v>
      </c>
      <c r="F1" t="str">
        <f>'Full Data Set'!CE1</f>
        <v>SBP 5minPostTRE</v>
      </c>
      <c r="G1" t="str">
        <f>'Full Data Set'!CF1</f>
        <v>SBP PostVOTTRE</v>
      </c>
      <c r="I1" t="s">
        <v>1</v>
      </c>
      <c r="K1" t="str">
        <f>'Graph x axis'!J1</f>
        <v>Pre VOT</v>
      </c>
      <c r="L1" t="str">
        <f>'Graph x axis'!K1</f>
        <v>TRE</v>
      </c>
      <c r="O1" t="s">
        <v>207</v>
      </c>
      <c r="P1" t="s">
        <v>114</v>
      </c>
      <c r="Q1" t="s">
        <v>208</v>
      </c>
      <c r="R1" t="s">
        <v>207</v>
      </c>
      <c r="S1" t="s">
        <v>113</v>
      </c>
      <c r="T1" t="s">
        <v>208</v>
      </c>
      <c r="V1" t="str">
        <f>'Graph x axis'!E1</f>
        <v>Men</v>
      </c>
      <c r="X1" t="s">
        <v>207</v>
      </c>
      <c r="Y1" t="s">
        <v>214</v>
      </c>
      <c r="Z1" t="s">
        <v>208</v>
      </c>
      <c r="AA1" t="s">
        <v>207</v>
      </c>
      <c r="AB1" t="s">
        <v>215</v>
      </c>
      <c r="AC1" t="s">
        <v>208</v>
      </c>
      <c r="AD1" t="s">
        <v>207</v>
      </c>
      <c r="AE1" t="s">
        <v>216</v>
      </c>
      <c r="AF1" t="s">
        <v>208</v>
      </c>
      <c r="AG1" t="s">
        <v>207</v>
      </c>
      <c r="AH1" t="s">
        <v>217</v>
      </c>
      <c r="AI1" t="s">
        <v>208</v>
      </c>
    </row>
    <row r="2" spans="1:35" x14ac:dyDescent="0.3">
      <c r="B2">
        <f>'Full Data Set'!CA2</f>
        <v>118.66666666666667</v>
      </c>
      <c r="C2">
        <f>'Full Data Set'!CB2</f>
        <v>121</v>
      </c>
      <c r="D2">
        <f>'Full Data Set'!CC2</f>
        <v>114</v>
      </c>
      <c r="E2">
        <f>'Full Data Set'!CD2</f>
        <v>116.33333333333333</v>
      </c>
      <c r="F2">
        <f>'Full Data Set'!CE2</f>
        <v>116</v>
      </c>
      <c r="G2">
        <f>'Full Data Set'!CF2</f>
        <v>114.66666666666667</v>
      </c>
      <c r="I2">
        <v>1</v>
      </c>
      <c r="K2">
        <f>'Graph x axis'!J2</f>
        <v>20</v>
      </c>
      <c r="L2">
        <f>'Graph x axis'!K2</f>
        <v>-1.5</v>
      </c>
      <c r="N2" t="str">
        <f>K1</f>
        <v>Pre VOT</v>
      </c>
      <c r="O2">
        <f>K2+L2</f>
        <v>18.5</v>
      </c>
      <c r="P2">
        <f>AVERAGE(E2:E26)</f>
        <v>116.33333333333336</v>
      </c>
      <c r="Q2">
        <f>_xlfn.STDEV.S(E2:E26)</f>
        <v>11.835680518387333</v>
      </c>
      <c r="R2">
        <f>K2+L4</f>
        <v>21.5</v>
      </c>
      <c r="S2">
        <f>AVERAGE(B2:B26)</f>
        <v>113.95999999999998</v>
      </c>
      <c r="T2">
        <f>_xlfn.STDEV.S(B2:B26)</f>
        <v>11.923878936357022</v>
      </c>
      <c r="V2">
        <f>'Graph x axis'!E2</f>
        <v>-0.5</v>
      </c>
      <c r="X2">
        <f>K2+V$2+L$2</f>
        <v>18</v>
      </c>
      <c r="Y2">
        <f>AVERAGE(E2:E15)</f>
        <v>122.30952380952382</v>
      </c>
      <c r="Z2">
        <f>_xlfn.STDEV.S(E2:E15)</f>
        <v>8.5289494806206534</v>
      </c>
      <c r="AA2">
        <f>K2+V4+L2</f>
        <v>19</v>
      </c>
      <c r="AB2">
        <f>AVERAGE(E16:E26)</f>
        <v>108.72727272727273</v>
      </c>
      <c r="AC2">
        <f>_xlfn.STDEV.S(E16:E26)</f>
        <v>11.313529935257145</v>
      </c>
      <c r="AD2">
        <f>K2+V2+L4</f>
        <v>21</v>
      </c>
      <c r="AE2">
        <f>AVERAGE(B2:B15)</f>
        <v>120.11904761904762</v>
      </c>
      <c r="AF2">
        <f>_xlfn.STDEV.S(B2:B15)</f>
        <v>7.9114837477918849</v>
      </c>
      <c r="AG2">
        <f>K2+V4+L4</f>
        <v>22</v>
      </c>
      <c r="AH2">
        <f>AVERAGE(B16:B26)</f>
        <v>106.12121212121214</v>
      </c>
      <c r="AI2">
        <f>_xlfn.STDEV.S(B16:B26)</f>
        <v>11.796678183353677</v>
      </c>
    </row>
    <row r="3" spans="1:35" x14ac:dyDescent="0.3">
      <c r="B3">
        <f>'Full Data Set'!CA3</f>
        <v>112.66666666666667</v>
      </c>
      <c r="C3">
        <f>'Full Data Set'!CB3</f>
        <v>120</v>
      </c>
      <c r="D3">
        <f>'Full Data Set'!CC3</f>
        <v>115.66666666666667</v>
      </c>
      <c r="E3">
        <f>'Full Data Set'!CD3</f>
        <v>117.33333333333333</v>
      </c>
      <c r="F3">
        <f>'Full Data Set'!CE3</f>
        <v>120</v>
      </c>
      <c r="G3">
        <f>'Full Data Set'!CF3</f>
        <v>114.66666666666667</v>
      </c>
      <c r="I3">
        <v>1</v>
      </c>
      <c r="K3" t="str">
        <f>'Graph x axis'!J3</f>
        <v>5min Post</v>
      </c>
      <c r="L3" t="str">
        <f>'Graph x axis'!K3</f>
        <v>BFR</v>
      </c>
      <c r="N3" t="str">
        <f>K3</f>
        <v>5min Post</v>
      </c>
      <c r="O3">
        <f>K4+L2</f>
        <v>48.5</v>
      </c>
      <c r="P3">
        <f>AVERAGE(F2:F26)</f>
        <v>117.72</v>
      </c>
      <c r="Q3">
        <f>_xlfn.STDEV.S(F2:F26)</f>
        <v>12.20491704191385</v>
      </c>
      <c r="R3">
        <f>K4+L4</f>
        <v>51.5</v>
      </c>
      <c r="S3">
        <f>AVERAGE(C2:C26)</f>
        <v>117.56</v>
      </c>
      <c r="T3">
        <f>_xlfn.STDEV.S(C2:C26)</f>
        <v>16.14538117646444</v>
      </c>
      <c r="V3" t="str">
        <f>'Graph x axis'!E3</f>
        <v>Women</v>
      </c>
      <c r="X3">
        <f>K4+V2+L2</f>
        <v>48</v>
      </c>
      <c r="Y3">
        <f>AVERAGE(F2:F15)</f>
        <v>124.35714285714286</v>
      </c>
      <c r="Z3">
        <f>_xlfn.STDEV.S(F2:F15)</f>
        <v>9.3940008913802391</v>
      </c>
      <c r="AA3">
        <f>K4+V4+L2</f>
        <v>49</v>
      </c>
      <c r="AB3">
        <f>AVERAGE(F16:F26)</f>
        <v>109.27272727272727</v>
      </c>
      <c r="AC3">
        <f>_xlfn.STDEV.S(F16:F26)</f>
        <v>10.130063268222061</v>
      </c>
      <c r="AD3">
        <f>K4+V2+L4</f>
        <v>51</v>
      </c>
      <c r="AE3">
        <f>AVERAGE(C2:C15)</f>
        <v>126.07142857142857</v>
      </c>
      <c r="AF3">
        <f>_xlfn.STDEV.S(C2:C15)</f>
        <v>12.548149025097047</v>
      </c>
      <c r="AG3">
        <f>K4+V4+L4</f>
        <v>52</v>
      </c>
      <c r="AH3">
        <f>AVERAGE(C16:C26)</f>
        <v>106.72727272727273</v>
      </c>
      <c r="AI3">
        <f>_xlfn.STDEV.S(C16:C26)</f>
        <v>13.799209463522986</v>
      </c>
    </row>
    <row r="4" spans="1:35" x14ac:dyDescent="0.3">
      <c r="A4" t="s">
        <v>593</v>
      </c>
      <c r="B4">
        <f>'Full Data Set'!CA4</f>
        <v>132.33333333333334</v>
      </c>
      <c r="C4">
        <f>'Full Data Set'!CB4</f>
        <v>138</v>
      </c>
      <c r="D4">
        <f>'Full Data Set'!CC4</f>
        <v>138.33333333333334</v>
      </c>
      <c r="E4">
        <f>'Full Data Set'!CD4</f>
        <v>122</v>
      </c>
      <c r="F4">
        <f>'Full Data Set'!CE4</f>
        <v>119</v>
      </c>
      <c r="G4">
        <f>'Full Data Set'!CF4</f>
        <v>110</v>
      </c>
      <c r="I4">
        <v>1</v>
      </c>
      <c r="K4">
        <f>'Graph x axis'!J4</f>
        <v>50</v>
      </c>
      <c r="L4">
        <f>'Graph x axis'!K4</f>
        <v>1.5</v>
      </c>
      <c r="N4" t="str">
        <f>K5</f>
        <v>Post VOT</v>
      </c>
      <c r="O4">
        <f>K6+L2</f>
        <v>78.5</v>
      </c>
      <c r="P4">
        <f>AVERAGE(G2:G26)</f>
        <v>114.50666666666666</v>
      </c>
      <c r="Q4">
        <f>_xlfn.STDEV.S(G2:G26)</f>
        <v>10.910036154334636</v>
      </c>
      <c r="R4">
        <f>K6+L4</f>
        <v>81.5</v>
      </c>
      <c r="S4">
        <f>AVERAGE(D2:D26)</f>
        <v>115.25333333333334</v>
      </c>
      <c r="T4">
        <f>_xlfn.STDEV.S(D2:D26)</f>
        <v>15.129771974487872</v>
      </c>
      <c r="V4">
        <f>'Graph x axis'!E4</f>
        <v>0.5</v>
      </c>
      <c r="X4">
        <f>K6+V2+L2</f>
        <v>78</v>
      </c>
      <c r="Y4">
        <f>AVERAGE(G2:G15)</f>
        <v>119.14285714285715</v>
      </c>
      <c r="Z4">
        <f>_xlfn.STDEV.S(G2:G15)</f>
        <v>9.933724209926341</v>
      </c>
      <c r="AA4">
        <f>K6+V4+L2</f>
        <v>79</v>
      </c>
      <c r="AB4">
        <f>AVERAGE(G16:G26)</f>
        <v>108.60606060606059</v>
      </c>
      <c r="AC4">
        <f>_xlfn.STDEV.S(G16:G26)</f>
        <v>9.4337669886403059</v>
      </c>
      <c r="AD4">
        <f>K6+V2+L4</f>
        <v>81</v>
      </c>
      <c r="AE4">
        <f>AVERAGE(D2:D15)</f>
        <v>122.45238095238096</v>
      </c>
      <c r="AF4">
        <f>_xlfn.STDEV.S(D2:D15)</f>
        <v>11.90532965679129</v>
      </c>
      <c r="AG4">
        <f>K6+V4+L4</f>
        <v>82</v>
      </c>
      <c r="AH4">
        <f>AVERAGE(D16:D26)</f>
        <v>106.09090909090909</v>
      </c>
      <c r="AI4">
        <f>_xlfn.STDEV.S(D16:D26)</f>
        <v>14.15006156962729</v>
      </c>
    </row>
    <row r="5" spans="1:35" x14ac:dyDescent="0.3">
      <c r="A5" s="10" t="s">
        <v>594</v>
      </c>
      <c r="B5">
        <f>'Full Data Set'!CA5</f>
        <v>124.66666666666667</v>
      </c>
      <c r="C5">
        <f>'Full Data Set'!CB5</f>
        <v>128</v>
      </c>
      <c r="D5">
        <f>'Full Data Set'!CC5</f>
        <v>119</v>
      </c>
      <c r="E5">
        <f>'Full Data Set'!CD5</f>
        <v>118</v>
      </c>
      <c r="F5">
        <f>'Full Data Set'!CE5</f>
        <v>119</v>
      </c>
      <c r="G5">
        <f>'Full Data Set'!CF5</f>
        <v>113</v>
      </c>
      <c r="I5">
        <v>1</v>
      </c>
      <c r="K5" t="str">
        <f>'Graph x axis'!J5</f>
        <v>Post VOT</v>
      </c>
    </row>
    <row r="6" spans="1:35" x14ac:dyDescent="0.3">
      <c r="B6">
        <f>'Full Data Set'!CA6</f>
        <v>136.33333333333334</v>
      </c>
      <c r="C6">
        <f>'Full Data Set'!CB6</f>
        <v>159</v>
      </c>
      <c r="D6">
        <f>'Full Data Set'!CC6</f>
        <v>152.66666666666666</v>
      </c>
      <c r="E6">
        <f>'Full Data Set'!CD6</f>
        <v>137.33333333333334</v>
      </c>
      <c r="F6">
        <f>'Full Data Set'!CE6</f>
        <v>143</v>
      </c>
      <c r="G6">
        <f>'Full Data Set'!CF6</f>
        <v>141.33333333333334</v>
      </c>
      <c r="I6">
        <v>1</v>
      </c>
      <c r="K6">
        <f>'Graph x axis'!J6</f>
        <v>80</v>
      </c>
    </row>
    <row r="7" spans="1:35" x14ac:dyDescent="0.3">
      <c r="A7" t="s">
        <v>636</v>
      </c>
      <c r="B7">
        <f>'Full Data Set'!CA7</f>
        <v>115.66666666666667</v>
      </c>
      <c r="C7">
        <f>'Full Data Set'!CB7</f>
        <v>121</v>
      </c>
      <c r="D7">
        <f>'Full Data Set'!CC7</f>
        <v>115</v>
      </c>
      <c r="E7">
        <f>'Full Data Set'!CD7</f>
        <v>119.33333333333333</v>
      </c>
      <c r="F7">
        <f>'Full Data Set'!CE7</f>
        <v>125</v>
      </c>
      <c r="G7">
        <f>'Full Data Set'!CF7</f>
        <v>116</v>
      </c>
      <c r="I7">
        <v>1</v>
      </c>
    </row>
    <row r="8" spans="1:35" x14ac:dyDescent="0.3">
      <c r="A8" t="s">
        <v>635</v>
      </c>
      <c r="B8">
        <f>'Full Data Set'!CA8</f>
        <v>108.33333333333333</v>
      </c>
      <c r="C8">
        <f>'Full Data Set'!CB8</f>
        <v>111</v>
      </c>
      <c r="D8">
        <f>'Full Data Set'!CC8</f>
        <v>112</v>
      </c>
      <c r="E8">
        <f>'Full Data Set'!CD8</f>
        <v>110.33333333333333</v>
      </c>
      <c r="F8">
        <f>'Full Data Set'!CE8</f>
        <v>113</v>
      </c>
      <c r="G8">
        <f>'Full Data Set'!CF8</f>
        <v>109.66666666666667</v>
      </c>
      <c r="I8">
        <v>1</v>
      </c>
    </row>
    <row r="9" spans="1:35" x14ac:dyDescent="0.3">
      <c r="A9" t="s">
        <v>634</v>
      </c>
      <c r="B9">
        <f>'Full Data Set'!CA9</f>
        <v>129</v>
      </c>
      <c r="C9">
        <f>'Full Data Set'!CB9</f>
        <v>131</v>
      </c>
      <c r="D9">
        <f>'Full Data Set'!CC9</f>
        <v>123.66666666666667</v>
      </c>
      <c r="E9">
        <f>'Full Data Set'!CD9</f>
        <v>138.33333333333334</v>
      </c>
      <c r="F9">
        <f>'Full Data Set'!CE9</f>
        <v>140</v>
      </c>
      <c r="G9">
        <f>'Full Data Set'!CF9</f>
        <v>132</v>
      </c>
      <c r="I9">
        <v>1</v>
      </c>
    </row>
    <row r="10" spans="1:35" x14ac:dyDescent="0.3">
      <c r="B10">
        <f>'Full Data Set'!CA10</f>
        <v>117</v>
      </c>
      <c r="C10">
        <f>'Full Data Set'!CB10</f>
        <v>114</v>
      </c>
      <c r="D10">
        <f>'Full Data Set'!CC10</f>
        <v>113</v>
      </c>
      <c r="E10">
        <f>'Full Data Set'!CD10</f>
        <v>123.66666666666667</v>
      </c>
      <c r="F10">
        <f>'Full Data Set'!CE10</f>
        <v>117</v>
      </c>
      <c r="G10">
        <f>'Full Data Set'!CF10</f>
        <v>122</v>
      </c>
      <c r="I10">
        <v>1</v>
      </c>
    </row>
    <row r="11" spans="1:35" x14ac:dyDescent="0.3">
      <c r="B11">
        <f>'Full Data Set'!CA11</f>
        <v>117.33333333333333</v>
      </c>
      <c r="C11">
        <f>'Full Data Set'!CB11</f>
        <v>115</v>
      </c>
      <c r="D11">
        <f>'Full Data Set'!CC11</f>
        <v>111</v>
      </c>
      <c r="E11">
        <f>'Full Data Set'!CD11</f>
        <v>112.66666666666667</v>
      </c>
      <c r="F11">
        <f>'Full Data Set'!CE11</f>
        <v>120</v>
      </c>
      <c r="G11">
        <f>'Full Data Set'!CF11</f>
        <v>109.66666666666667</v>
      </c>
      <c r="I11">
        <v>1</v>
      </c>
    </row>
    <row r="12" spans="1:35" x14ac:dyDescent="0.3">
      <c r="B12">
        <f>'Full Data Set'!CA12</f>
        <v>120.33333333333333</v>
      </c>
      <c r="C12">
        <f>'Full Data Set'!CB12</f>
        <v>126</v>
      </c>
      <c r="D12">
        <f>'Full Data Set'!CC12</f>
        <v>120.66666666666667</v>
      </c>
      <c r="E12">
        <f>'Full Data Set'!CD12</f>
        <v>132.33333333333334</v>
      </c>
      <c r="F12">
        <f>'Full Data Set'!CE12</f>
        <v>127</v>
      </c>
      <c r="G12">
        <f>'Full Data Set'!CF12</f>
        <v>123</v>
      </c>
      <c r="I12">
        <v>1</v>
      </c>
    </row>
    <row r="13" spans="1:35" x14ac:dyDescent="0.3">
      <c r="B13">
        <f>'Full Data Set'!CA13</f>
        <v>120.66666666666667</v>
      </c>
      <c r="C13">
        <f>'Full Data Set'!CB13</f>
        <v>125</v>
      </c>
      <c r="D13">
        <f>'Full Data Set'!CC13</f>
        <v>121.66666666666667</v>
      </c>
      <c r="E13">
        <f>'Full Data Set'!CD13</f>
        <v>125.66666666666667</v>
      </c>
      <c r="F13">
        <f>'Full Data Set'!CE13</f>
        <v>135</v>
      </c>
      <c r="G13">
        <f>'Full Data Set'!CF13</f>
        <v>133</v>
      </c>
      <c r="I13">
        <v>1</v>
      </c>
    </row>
    <row r="14" spans="1:35" x14ac:dyDescent="0.3">
      <c r="B14">
        <f>'Full Data Set'!CA14</f>
        <v>113.66666666666667</v>
      </c>
      <c r="C14">
        <f>'Full Data Set'!CB14</f>
        <v>138</v>
      </c>
      <c r="D14">
        <f>'Full Data Set'!CC14</f>
        <v>135</v>
      </c>
      <c r="E14">
        <f>'Full Data Set'!CD14</f>
        <v>121.66666666666667</v>
      </c>
      <c r="F14">
        <f>'Full Data Set'!CE14</f>
        <v>130</v>
      </c>
      <c r="G14">
        <f>'Full Data Set'!CF14</f>
        <v>117.33333333333333</v>
      </c>
      <c r="I14">
        <v>1</v>
      </c>
    </row>
    <row r="15" spans="1:35" x14ac:dyDescent="0.3">
      <c r="B15">
        <f>'Full Data Set'!CA15</f>
        <v>115</v>
      </c>
      <c r="C15">
        <f>'Full Data Set'!CB15</f>
        <v>118</v>
      </c>
      <c r="D15">
        <f>'Full Data Set'!CC15</f>
        <v>122.66666666666667</v>
      </c>
      <c r="E15">
        <f>'Full Data Set'!CD15</f>
        <v>117.33333333333333</v>
      </c>
      <c r="F15">
        <f>'Full Data Set'!CE15</f>
        <v>117</v>
      </c>
      <c r="G15">
        <f>'Full Data Set'!CF15</f>
        <v>111.66666666666667</v>
      </c>
      <c r="I15">
        <v>1</v>
      </c>
    </row>
    <row r="16" spans="1:35" x14ac:dyDescent="0.3">
      <c r="B16">
        <f>'Full Data Set'!CA16</f>
        <v>104.33333333333333</v>
      </c>
      <c r="C16">
        <f>'Full Data Set'!CB16</f>
        <v>111</v>
      </c>
      <c r="D16">
        <f>'Full Data Set'!CC16</f>
        <v>110</v>
      </c>
      <c r="E16">
        <f>'Full Data Set'!CD16</f>
        <v>111</v>
      </c>
      <c r="F16">
        <f>'Full Data Set'!CE16</f>
        <v>115</v>
      </c>
      <c r="G16">
        <f>'Full Data Set'!CF16</f>
        <v>111</v>
      </c>
      <c r="I16">
        <v>0</v>
      </c>
    </row>
    <row r="17" spans="2:9" x14ac:dyDescent="0.3">
      <c r="B17">
        <f>'Full Data Set'!CA17</f>
        <v>103</v>
      </c>
      <c r="C17">
        <f>'Full Data Set'!CB17</f>
        <v>100</v>
      </c>
      <c r="D17">
        <f>'Full Data Set'!CC17</f>
        <v>98.333333333333329</v>
      </c>
      <c r="E17">
        <f>'Full Data Set'!CD17</f>
        <v>101.66666666666667</v>
      </c>
      <c r="F17">
        <f>'Full Data Set'!CE17</f>
        <v>108</v>
      </c>
      <c r="G17">
        <f>'Full Data Set'!CF17</f>
        <v>103</v>
      </c>
      <c r="I17">
        <v>0</v>
      </c>
    </row>
    <row r="18" spans="2:9" x14ac:dyDescent="0.3">
      <c r="B18">
        <f>'Full Data Set'!CA18</f>
        <v>78.333333333333329</v>
      </c>
      <c r="C18">
        <f>'Full Data Set'!CB18</f>
        <v>83</v>
      </c>
      <c r="D18">
        <f>'Full Data Set'!CC18</f>
        <v>80.666666666666671</v>
      </c>
      <c r="E18">
        <f>'Full Data Set'!CD18</f>
        <v>87.666666666666671</v>
      </c>
      <c r="F18">
        <f>'Full Data Set'!CE18</f>
        <v>89</v>
      </c>
      <c r="G18">
        <f>'Full Data Set'!CF18</f>
        <v>92.666666666666671</v>
      </c>
      <c r="I18">
        <v>0</v>
      </c>
    </row>
    <row r="19" spans="2:9" x14ac:dyDescent="0.3">
      <c r="B19">
        <f>'Full Data Set'!CA19</f>
        <v>121</v>
      </c>
      <c r="C19">
        <f>'Full Data Set'!CB19</f>
        <v>123</v>
      </c>
      <c r="D19">
        <f>'Full Data Set'!CC19</f>
        <v>128</v>
      </c>
      <c r="E19">
        <f>'Full Data Set'!CD19</f>
        <v>125</v>
      </c>
      <c r="F19">
        <f>'Full Data Set'!CE19</f>
        <v>125</v>
      </c>
      <c r="G19">
        <f>'Full Data Set'!CF19</f>
        <v>123.66666666666667</v>
      </c>
      <c r="I19">
        <v>0</v>
      </c>
    </row>
    <row r="20" spans="2:9" x14ac:dyDescent="0.3">
      <c r="B20">
        <f>'Full Data Set'!CA20</f>
        <v>104.66666666666667</v>
      </c>
      <c r="C20">
        <f>'Full Data Set'!CB20</f>
        <v>115</v>
      </c>
      <c r="D20">
        <f>'Full Data Set'!CC20</f>
        <v>112.66666666666667</v>
      </c>
      <c r="E20">
        <f>'Full Data Set'!CD20</f>
        <v>100</v>
      </c>
      <c r="F20">
        <f>'Full Data Set'!CE20</f>
        <v>110</v>
      </c>
      <c r="G20">
        <f>'Full Data Set'!CF20</f>
        <v>102.66666666666667</v>
      </c>
      <c r="I20">
        <v>0</v>
      </c>
    </row>
    <row r="21" spans="2:9" x14ac:dyDescent="0.3">
      <c r="B21">
        <f>'Full Data Set'!CA21</f>
        <v>101.66666666666667</v>
      </c>
      <c r="C21">
        <f>'Full Data Set'!CB21</f>
        <v>100</v>
      </c>
      <c r="D21">
        <f>'Full Data Set'!CC21</f>
        <v>98.666666666666671</v>
      </c>
      <c r="E21">
        <f>'Full Data Set'!CD21</f>
        <v>101.33333333333333</v>
      </c>
      <c r="F21">
        <f>'Full Data Set'!CE21</f>
        <v>102</v>
      </c>
      <c r="G21">
        <f>'Full Data Set'!CF21</f>
        <v>101.33333333333333</v>
      </c>
      <c r="I21">
        <v>0</v>
      </c>
    </row>
    <row r="22" spans="2:9" x14ac:dyDescent="0.3">
      <c r="B22">
        <f>'Full Data Set'!CA22</f>
        <v>110.33333333333333</v>
      </c>
      <c r="C22">
        <f>'Full Data Set'!CB22</f>
        <v>98</v>
      </c>
      <c r="D22">
        <f>'Full Data Set'!CC22</f>
        <v>96.333333333333329</v>
      </c>
      <c r="E22">
        <f>'Full Data Set'!CD22</f>
        <v>115.33333333333333</v>
      </c>
      <c r="F22">
        <f>'Full Data Set'!CE22</f>
        <v>109</v>
      </c>
      <c r="G22">
        <f>'Full Data Set'!CF22</f>
        <v>113</v>
      </c>
      <c r="I22">
        <v>0</v>
      </c>
    </row>
    <row r="23" spans="2:9" x14ac:dyDescent="0.3">
      <c r="B23">
        <f>'Full Data Set'!CA23</f>
        <v>104</v>
      </c>
      <c r="C23">
        <f>'Full Data Set'!CB23</f>
        <v>96</v>
      </c>
      <c r="D23">
        <f>'Full Data Set'!CC23</f>
        <v>99</v>
      </c>
      <c r="E23">
        <f>'Full Data Set'!CD23</f>
        <v>109</v>
      </c>
      <c r="F23">
        <f>'Full Data Set'!CE23</f>
        <v>104</v>
      </c>
      <c r="G23">
        <f>'Full Data Set'!CF23</f>
        <v>109.66666666666667</v>
      </c>
      <c r="I23">
        <v>0</v>
      </c>
    </row>
    <row r="24" spans="2:9" x14ac:dyDescent="0.3">
      <c r="B24">
        <f>'Full Data Set'!CA24</f>
        <v>105.33333333333333</v>
      </c>
      <c r="C24">
        <f>'Full Data Set'!CB24</f>
        <v>101</v>
      </c>
      <c r="D24">
        <f>'Full Data Set'!CC24</f>
        <v>103.33333333333333</v>
      </c>
      <c r="E24">
        <f>'Full Data Set'!CD24</f>
        <v>107</v>
      </c>
      <c r="F24">
        <f>'Full Data Set'!CE24</f>
        <v>104</v>
      </c>
      <c r="G24">
        <f>'Full Data Set'!CF24</f>
        <v>103.66666666666667</v>
      </c>
      <c r="I24">
        <v>0</v>
      </c>
    </row>
    <row r="25" spans="2:9" x14ac:dyDescent="0.3">
      <c r="B25">
        <f>'Full Data Set'!CA25</f>
        <v>110.66666666666667</v>
      </c>
      <c r="C25">
        <f>'Full Data Set'!CB25</f>
        <v>116</v>
      </c>
      <c r="D25">
        <f>'Full Data Set'!CC25</f>
        <v>111</v>
      </c>
      <c r="E25">
        <f>'Full Data Set'!CD25</f>
        <v>111</v>
      </c>
      <c r="F25">
        <f>'Full Data Set'!CE25</f>
        <v>112</v>
      </c>
      <c r="G25">
        <f>'Full Data Set'!CF25</f>
        <v>110</v>
      </c>
      <c r="I25">
        <v>0</v>
      </c>
    </row>
    <row r="26" spans="2:9" x14ac:dyDescent="0.3">
      <c r="B26">
        <f>'Full Data Set'!CA26</f>
        <v>124</v>
      </c>
      <c r="C26">
        <f>'Full Data Set'!CB26</f>
        <v>131</v>
      </c>
      <c r="D26">
        <f>'Full Data Set'!CC26</f>
        <v>129</v>
      </c>
      <c r="E26">
        <f>'Full Data Set'!CD26</f>
        <v>127</v>
      </c>
      <c r="F26">
        <f>'Full Data Set'!CE26</f>
        <v>124</v>
      </c>
      <c r="G26">
        <f>'Full Data Set'!CF26</f>
        <v>124</v>
      </c>
      <c r="I26">
        <v>0</v>
      </c>
    </row>
    <row r="48" spans="1:1" s="4" customFormat="1" x14ac:dyDescent="0.3">
      <c r="A48"/>
    </row>
    <row r="49" spans="2:17" x14ac:dyDescent="0.3">
      <c r="B49" t="s">
        <v>279</v>
      </c>
    </row>
    <row r="51" spans="2:17" ht="23.4" x14ac:dyDescent="0.3">
      <c r="B51" s="5" t="s">
        <v>587</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x14ac:dyDescent="0.3">
      <c r="B55" s="6" t="s">
        <v>233</v>
      </c>
      <c r="C55" s="6"/>
      <c r="D55" s="6" t="s">
        <v>290</v>
      </c>
      <c r="E55" s="6"/>
      <c r="F55" s="7">
        <v>231.75700000000001</v>
      </c>
      <c r="G55" s="6" t="s">
        <v>291</v>
      </c>
      <c r="H55" s="7">
        <v>2</v>
      </c>
      <c r="I55" s="6" t="s">
        <v>291</v>
      </c>
      <c r="J55" s="7">
        <v>115.879</v>
      </c>
      <c r="K55" s="6" t="s">
        <v>291</v>
      </c>
      <c r="L55" s="7">
        <v>5.4850000000000003</v>
      </c>
      <c r="M55" s="6" t="s">
        <v>291</v>
      </c>
      <c r="N55" s="7">
        <v>7.0000000000000001E-3</v>
      </c>
      <c r="O55" s="6" t="s">
        <v>291</v>
      </c>
      <c r="P55" s="7">
        <v>0.186</v>
      </c>
      <c r="Q55" s="6"/>
    </row>
    <row r="56" spans="2:17" x14ac:dyDescent="0.3">
      <c r="B56" s="6"/>
      <c r="C56" s="6"/>
      <c r="D56" s="6" t="s">
        <v>293</v>
      </c>
      <c r="E56" s="6"/>
      <c r="F56" s="7">
        <v>231.75700000000001</v>
      </c>
      <c r="G56" s="6"/>
      <c r="H56" s="7">
        <v>1.532</v>
      </c>
      <c r="I56" s="6"/>
      <c r="J56" s="7">
        <v>151.27799999999999</v>
      </c>
      <c r="K56" s="6"/>
      <c r="L56" s="7">
        <v>5.4850000000000003</v>
      </c>
      <c r="M56" s="6"/>
      <c r="N56" s="7">
        <v>1.2999999999999999E-2</v>
      </c>
      <c r="O56" s="6"/>
      <c r="P56" s="7">
        <v>0.186</v>
      </c>
      <c r="Q56" s="6"/>
    </row>
    <row r="57" spans="2:17" x14ac:dyDescent="0.3">
      <c r="B57" s="6" t="s">
        <v>234</v>
      </c>
      <c r="C57" s="6"/>
      <c r="D57" s="6" t="s">
        <v>290</v>
      </c>
      <c r="E57" s="6"/>
      <c r="F57" s="7">
        <v>1013.984</v>
      </c>
      <c r="G57" s="6"/>
      <c r="H57" s="7">
        <v>48</v>
      </c>
      <c r="I57" s="6"/>
      <c r="J57" s="7">
        <v>21.125</v>
      </c>
      <c r="K57" s="6"/>
      <c r="L57" s="7"/>
      <c r="M57" s="6"/>
      <c r="N57" s="7"/>
      <c r="O57" s="6"/>
      <c r="P57" s="7"/>
      <c r="Q57" s="6"/>
    </row>
    <row r="58" spans="2:17" x14ac:dyDescent="0.3">
      <c r="B58" s="6"/>
      <c r="C58" s="6"/>
      <c r="D58" s="6" t="s">
        <v>293</v>
      </c>
      <c r="E58" s="6"/>
      <c r="F58" s="7">
        <v>1013.984</v>
      </c>
      <c r="G58" s="6"/>
      <c r="H58" s="7">
        <v>36.768000000000001</v>
      </c>
      <c r="I58" s="6"/>
      <c r="J58" s="7">
        <v>27.577999999999999</v>
      </c>
      <c r="K58" s="6"/>
      <c r="L58" s="7"/>
      <c r="M58" s="6"/>
      <c r="N58" s="7"/>
      <c r="O58" s="6"/>
      <c r="P58" s="7"/>
      <c r="Q58" s="6"/>
    </row>
    <row r="59" spans="2:17" x14ac:dyDescent="0.3">
      <c r="B59" s="6" t="s">
        <v>235</v>
      </c>
      <c r="C59" s="6"/>
      <c r="D59" s="6" t="s">
        <v>290</v>
      </c>
      <c r="E59" s="6"/>
      <c r="F59" s="7">
        <v>13.301</v>
      </c>
      <c r="G59" s="6"/>
      <c r="H59" s="7">
        <v>1</v>
      </c>
      <c r="I59" s="6"/>
      <c r="J59" s="7">
        <v>13.301</v>
      </c>
      <c r="K59" s="6"/>
      <c r="L59" s="7">
        <v>0.189</v>
      </c>
      <c r="M59" s="6"/>
      <c r="N59" s="7">
        <v>0.66700000000000004</v>
      </c>
      <c r="O59" s="6"/>
      <c r="P59" s="7">
        <v>8.0000000000000002E-3</v>
      </c>
      <c r="Q59" s="6"/>
    </row>
    <row r="60" spans="2:17" x14ac:dyDescent="0.3">
      <c r="B60" s="6" t="s">
        <v>234</v>
      </c>
      <c r="C60" s="6"/>
      <c r="D60" s="6" t="s">
        <v>290</v>
      </c>
      <c r="E60" s="6"/>
      <c r="F60" s="7">
        <v>1685.662</v>
      </c>
      <c r="G60" s="6"/>
      <c r="H60" s="7">
        <v>24</v>
      </c>
      <c r="I60" s="6"/>
      <c r="J60" s="7">
        <v>70.236000000000004</v>
      </c>
      <c r="K60" s="6"/>
      <c r="L60" s="7"/>
      <c r="M60" s="6"/>
      <c r="N60" s="7"/>
      <c r="O60" s="6"/>
      <c r="P60" s="7"/>
      <c r="Q60" s="6"/>
    </row>
    <row r="61" spans="2:17" x14ac:dyDescent="0.3">
      <c r="B61" s="6" t="s">
        <v>236</v>
      </c>
      <c r="C61" s="6"/>
      <c r="D61" s="6" t="s">
        <v>290</v>
      </c>
      <c r="E61" s="6"/>
      <c r="F61" s="7">
        <v>64.397000000000006</v>
      </c>
      <c r="G61" s="6" t="s">
        <v>291</v>
      </c>
      <c r="H61" s="7">
        <v>2</v>
      </c>
      <c r="I61" s="6" t="s">
        <v>291</v>
      </c>
      <c r="J61" s="7">
        <v>32.198999999999998</v>
      </c>
      <c r="K61" s="6" t="s">
        <v>291</v>
      </c>
      <c r="L61" s="7">
        <v>2.7309999999999999</v>
      </c>
      <c r="M61" s="6" t="s">
        <v>291</v>
      </c>
      <c r="N61" s="7">
        <v>7.4999999999999997E-2</v>
      </c>
      <c r="O61" s="6" t="s">
        <v>291</v>
      </c>
      <c r="P61" s="7">
        <v>0.10199999999999999</v>
      </c>
      <c r="Q61" s="6"/>
    </row>
    <row r="62" spans="2:17" x14ac:dyDescent="0.3">
      <c r="B62" s="6"/>
      <c r="C62" s="6"/>
      <c r="D62" s="6" t="s">
        <v>293</v>
      </c>
      <c r="E62" s="6"/>
      <c r="F62" s="7">
        <v>64.397000000000006</v>
      </c>
      <c r="G62" s="6"/>
      <c r="H62" s="7">
        <v>1.5229999999999999</v>
      </c>
      <c r="I62" s="6"/>
      <c r="J62" s="7">
        <v>42.284999999999997</v>
      </c>
      <c r="K62" s="6"/>
      <c r="L62" s="7">
        <v>2.7309999999999999</v>
      </c>
      <c r="M62" s="6"/>
      <c r="N62" s="7">
        <v>9.0999999999999998E-2</v>
      </c>
      <c r="O62" s="6"/>
      <c r="P62" s="7">
        <v>0.10199999999999999</v>
      </c>
      <c r="Q62" s="6"/>
    </row>
    <row r="63" spans="2:17" x14ac:dyDescent="0.3">
      <c r="B63" s="6" t="s">
        <v>234</v>
      </c>
      <c r="C63" s="6"/>
      <c r="D63" s="6" t="s">
        <v>290</v>
      </c>
      <c r="E63" s="6"/>
      <c r="F63" s="7">
        <v>565.86199999999997</v>
      </c>
      <c r="G63" s="6"/>
      <c r="H63" s="7">
        <v>48</v>
      </c>
      <c r="I63" s="6"/>
      <c r="J63" s="7">
        <v>11.789</v>
      </c>
      <c r="K63" s="6"/>
      <c r="L63" s="7"/>
      <c r="M63" s="6"/>
      <c r="N63" s="7"/>
      <c r="O63" s="6"/>
      <c r="P63" s="7"/>
      <c r="Q63" s="6"/>
    </row>
    <row r="64" spans="2:17" x14ac:dyDescent="0.3">
      <c r="B64" s="6"/>
      <c r="C64" s="6"/>
      <c r="D64" s="6" t="s">
        <v>293</v>
      </c>
      <c r="E64" s="6"/>
      <c r="F64" s="7">
        <v>565.86199999999997</v>
      </c>
      <c r="G64" s="6"/>
      <c r="H64" s="7">
        <v>36.549999999999997</v>
      </c>
      <c r="I64" s="6"/>
      <c r="J64" s="7">
        <v>15.481999999999999</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21690.519</v>
      </c>
      <c r="E72" s="6"/>
      <c r="F72" s="7">
        <v>24</v>
      </c>
      <c r="G72" s="6"/>
      <c r="H72" s="7">
        <v>903.77200000000005</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25.8" customHeight="1"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x14ac:dyDescent="0.3">
      <c r="B81" s="6" t="s">
        <v>233</v>
      </c>
      <c r="C81" s="6"/>
      <c r="D81" s="7">
        <v>0.69499999999999995</v>
      </c>
      <c r="E81" s="6"/>
      <c r="F81" s="7">
        <v>8.3849999999999998</v>
      </c>
      <c r="G81" s="6"/>
      <c r="H81" s="7">
        <v>2</v>
      </c>
      <c r="I81" s="6"/>
      <c r="J81" s="7">
        <v>1.4999999999999999E-2</v>
      </c>
      <c r="K81" s="6"/>
      <c r="L81" s="7">
        <v>0.76600000000000001</v>
      </c>
      <c r="M81" s="6"/>
      <c r="N81" s="7">
        <v>0.80800000000000005</v>
      </c>
      <c r="O81" s="6"/>
      <c r="P81" s="7">
        <v>0.5</v>
      </c>
      <c r="Q81" s="6"/>
    </row>
    <row r="82" spans="2:17" x14ac:dyDescent="0.3">
      <c r="B82" s="6" t="s">
        <v>236</v>
      </c>
      <c r="C82" s="6"/>
      <c r="D82" s="7">
        <v>0.68700000000000006</v>
      </c>
      <c r="E82" s="6"/>
      <c r="F82" s="7">
        <v>8.6440000000000001</v>
      </c>
      <c r="G82" s="6"/>
      <c r="H82" s="7">
        <v>2</v>
      </c>
      <c r="I82" s="6"/>
      <c r="J82" s="7">
        <v>1.2999999999999999E-2</v>
      </c>
      <c r="K82" s="6"/>
      <c r="L82" s="7">
        <v>0.76100000000000001</v>
      </c>
      <c r="M82" s="6"/>
      <c r="N82" s="7">
        <v>0.80200000000000005</v>
      </c>
      <c r="O82" s="6"/>
      <c r="P82" s="7">
        <v>0.5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256</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x14ac:dyDescent="0.3">
      <c r="B90" s="6" t="s">
        <v>569</v>
      </c>
      <c r="C90" s="6"/>
      <c r="D90" s="6" t="s">
        <v>570</v>
      </c>
      <c r="E90" s="6"/>
      <c r="F90" s="7">
        <v>-2.4929999999999999</v>
      </c>
      <c r="G90" s="6"/>
      <c r="H90" s="7">
        <v>0.91900000000000004</v>
      </c>
      <c r="I90" s="6"/>
      <c r="J90" s="7">
        <v>-2.7120000000000002</v>
      </c>
      <c r="K90" s="6"/>
      <c r="L90" s="7">
        <v>2.8000000000000001E-2</v>
      </c>
      <c r="M90" s="6"/>
    </row>
    <row r="91" spans="2:17" x14ac:dyDescent="0.3">
      <c r="B91" s="6"/>
      <c r="C91" s="6"/>
      <c r="D91" s="6" t="s">
        <v>572</v>
      </c>
      <c r="E91" s="6"/>
      <c r="F91" s="7">
        <v>0.26700000000000002</v>
      </c>
      <c r="G91" s="6"/>
      <c r="H91" s="7">
        <v>0.91900000000000004</v>
      </c>
      <c r="I91" s="6"/>
      <c r="J91" s="7">
        <v>0.28999999999999998</v>
      </c>
      <c r="K91" s="6"/>
      <c r="L91" s="7">
        <v>1</v>
      </c>
      <c r="M91" s="6"/>
    </row>
    <row r="92" spans="2:17" x14ac:dyDescent="0.3">
      <c r="B92" s="6" t="s">
        <v>570</v>
      </c>
      <c r="C92" s="6"/>
      <c r="D92" s="6" t="s">
        <v>572</v>
      </c>
      <c r="E92" s="6"/>
      <c r="F92" s="7">
        <v>2.76</v>
      </c>
      <c r="G92" s="6"/>
      <c r="H92" s="7">
        <v>0.91900000000000004</v>
      </c>
      <c r="I92" s="6"/>
      <c r="J92" s="7">
        <v>3.0030000000000001</v>
      </c>
      <c r="K92" s="6"/>
      <c r="L92" s="7">
        <v>1.2999999999999999E-2</v>
      </c>
      <c r="M92" s="6"/>
    </row>
    <row r="93" spans="2:17" ht="15" thickBot="1" x14ac:dyDescent="0.35">
      <c r="B93" s="16"/>
      <c r="C93" s="16"/>
      <c r="D93" s="16"/>
      <c r="E93" s="16"/>
      <c r="F93" s="16"/>
      <c r="G93" s="16"/>
      <c r="H93" s="16"/>
      <c r="I93" s="16"/>
      <c r="J93" s="16"/>
      <c r="K93" s="16"/>
      <c r="L93" s="16"/>
      <c r="M93" s="16"/>
    </row>
    <row r="94" spans="2:17" ht="14.4" customHeight="1" x14ac:dyDescent="0.3">
      <c r="B94" s="17" t="s">
        <v>574</v>
      </c>
      <c r="C94" s="17"/>
      <c r="D94" s="17"/>
      <c r="E94" s="17"/>
      <c r="F94" s="17"/>
      <c r="G94" s="17"/>
      <c r="H94" s="17"/>
      <c r="I94" s="17"/>
      <c r="J94" s="17"/>
      <c r="K94" s="17"/>
      <c r="L94" s="17"/>
      <c r="M94" s="17"/>
    </row>
    <row r="95" spans="2:17" ht="14.4" customHeight="1" x14ac:dyDescent="0.3">
      <c r="B95" s="18" t="s">
        <v>264</v>
      </c>
      <c r="C95" s="18"/>
      <c r="D95" s="18"/>
      <c r="E95" s="18"/>
      <c r="F95" s="18"/>
      <c r="G95" s="18"/>
      <c r="H95" s="18"/>
      <c r="I95" s="18"/>
      <c r="J95" s="18"/>
      <c r="K95" s="18"/>
      <c r="L95" s="18"/>
      <c r="M95" s="18"/>
    </row>
    <row r="97" spans="1:17" s="4" customFormat="1" x14ac:dyDescent="0.3">
      <c r="A97"/>
    </row>
    <row r="99" spans="1:17" ht="23.4" x14ac:dyDescent="0.3">
      <c r="B99" s="5" t="s">
        <v>588</v>
      </c>
    </row>
    <row r="101" spans="1:17" ht="15" thickBot="1" x14ac:dyDescent="0.35">
      <c r="B101" s="14" t="s">
        <v>225</v>
      </c>
      <c r="C101" s="14"/>
      <c r="D101" s="14"/>
      <c r="E101" s="14"/>
      <c r="F101" s="14"/>
      <c r="G101" s="14"/>
      <c r="H101" s="14"/>
      <c r="I101" s="14"/>
      <c r="J101" s="14"/>
      <c r="K101" s="14"/>
      <c r="L101" s="14"/>
      <c r="M101" s="14"/>
      <c r="N101" s="14"/>
      <c r="O101" s="14"/>
      <c r="P101" s="14"/>
      <c r="Q101" s="14"/>
    </row>
    <row r="102" spans="1:17" ht="15" thickBot="1" x14ac:dyDescent="0.35">
      <c r="B102" s="15" t="s">
        <v>226</v>
      </c>
      <c r="C102" s="15"/>
      <c r="D102" s="15" t="s">
        <v>289</v>
      </c>
      <c r="E102" s="15"/>
      <c r="F102" s="15" t="s">
        <v>227</v>
      </c>
      <c r="G102" s="15"/>
      <c r="H102" s="15" t="s">
        <v>228</v>
      </c>
      <c r="I102" s="15"/>
      <c r="J102" s="15" t="s">
        <v>229</v>
      </c>
      <c r="K102" s="15"/>
      <c r="L102" s="15" t="s">
        <v>230</v>
      </c>
      <c r="M102" s="15"/>
      <c r="N102" s="15" t="s">
        <v>231</v>
      </c>
      <c r="O102" s="15"/>
      <c r="P102" s="15" t="s">
        <v>232</v>
      </c>
      <c r="Q102" s="15"/>
    </row>
    <row r="103" spans="1:17" x14ac:dyDescent="0.3">
      <c r="B103" s="6" t="s">
        <v>233</v>
      </c>
      <c r="C103" s="6"/>
      <c r="D103" s="6" t="s">
        <v>290</v>
      </c>
      <c r="E103" s="6"/>
      <c r="F103" s="7">
        <v>192.465</v>
      </c>
      <c r="G103" s="6" t="s">
        <v>291</v>
      </c>
      <c r="H103" s="7">
        <v>2</v>
      </c>
      <c r="I103" s="6" t="s">
        <v>291</v>
      </c>
      <c r="J103" s="7">
        <v>96.233000000000004</v>
      </c>
      <c r="K103" s="6" t="s">
        <v>291</v>
      </c>
      <c r="L103" s="7">
        <v>4.88</v>
      </c>
      <c r="M103" s="6" t="s">
        <v>291</v>
      </c>
      <c r="N103" s="7">
        <v>1.2E-2</v>
      </c>
      <c r="O103" s="6" t="s">
        <v>291</v>
      </c>
      <c r="P103" s="7">
        <v>0.17499999999999999</v>
      </c>
      <c r="Q103" s="6"/>
    </row>
    <row r="104" spans="1:17" x14ac:dyDescent="0.3">
      <c r="B104" s="6"/>
      <c r="C104" s="6"/>
      <c r="D104" s="6" t="s">
        <v>293</v>
      </c>
      <c r="E104" s="6"/>
      <c r="F104" s="7">
        <v>192.465</v>
      </c>
      <c r="G104" s="6"/>
      <c r="H104" s="7">
        <v>1.427</v>
      </c>
      <c r="I104" s="6"/>
      <c r="J104" s="7">
        <v>134.87100000000001</v>
      </c>
      <c r="K104" s="6"/>
      <c r="L104" s="7">
        <v>4.88</v>
      </c>
      <c r="M104" s="6"/>
      <c r="N104" s="7">
        <v>2.3E-2</v>
      </c>
      <c r="O104" s="6"/>
      <c r="P104" s="7">
        <v>0.17499999999999999</v>
      </c>
      <c r="Q104" s="6"/>
    </row>
    <row r="105" spans="1:17" x14ac:dyDescent="0.3">
      <c r="B105" s="6" t="s">
        <v>253</v>
      </c>
      <c r="C105" s="6"/>
      <c r="D105" s="6" t="s">
        <v>290</v>
      </c>
      <c r="E105" s="6"/>
      <c r="F105" s="7">
        <v>106.84699999999999</v>
      </c>
      <c r="G105" s="6" t="s">
        <v>291</v>
      </c>
      <c r="H105" s="7">
        <v>2</v>
      </c>
      <c r="I105" s="6" t="s">
        <v>291</v>
      </c>
      <c r="J105" s="7">
        <v>53.423999999999999</v>
      </c>
      <c r="K105" s="6" t="s">
        <v>291</v>
      </c>
      <c r="L105" s="7">
        <v>2.7090000000000001</v>
      </c>
      <c r="M105" s="6" t="s">
        <v>291</v>
      </c>
      <c r="N105" s="7">
        <v>7.6999999999999999E-2</v>
      </c>
      <c r="O105" s="6" t="s">
        <v>291</v>
      </c>
      <c r="P105" s="7">
        <v>0.105</v>
      </c>
      <c r="Q105" s="6"/>
    </row>
    <row r="106" spans="1:17" x14ac:dyDescent="0.3">
      <c r="B106" s="6"/>
      <c r="C106" s="6"/>
      <c r="D106" s="6" t="s">
        <v>293</v>
      </c>
      <c r="E106" s="6"/>
      <c r="F106" s="7">
        <v>106.84699999999999</v>
      </c>
      <c r="G106" s="6"/>
      <c r="H106" s="7">
        <v>1.427</v>
      </c>
      <c r="I106" s="6"/>
      <c r="J106" s="7">
        <v>74.873999999999995</v>
      </c>
      <c r="K106" s="6"/>
      <c r="L106" s="7">
        <v>2.7090000000000001</v>
      </c>
      <c r="M106" s="6"/>
      <c r="N106" s="7">
        <v>9.7000000000000003E-2</v>
      </c>
      <c r="O106" s="6"/>
      <c r="P106" s="7">
        <v>0.105</v>
      </c>
      <c r="Q106" s="6"/>
    </row>
    <row r="107" spans="1:17" x14ac:dyDescent="0.3">
      <c r="B107" s="6" t="s">
        <v>234</v>
      </c>
      <c r="C107" s="6"/>
      <c r="D107" s="6" t="s">
        <v>290</v>
      </c>
      <c r="E107" s="6"/>
      <c r="F107" s="7">
        <v>907.13599999999997</v>
      </c>
      <c r="G107" s="6"/>
      <c r="H107" s="7">
        <v>46</v>
      </c>
      <c r="I107" s="6"/>
      <c r="J107" s="7">
        <v>19.72</v>
      </c>
      <c r="K107" s="6"/>
      <c r="L107" s="7"/>
      <c r="M107" s="6"/>
      <c r="N107" s="7"/>
      <c r="O107" s="6"/>
      <c r="P107" s="7"/>
      <c r="Q107" s="6"/>
    </row>
    <row r="108" spans="1:17" x14ac:dyDescent="0.3">
      <c r="B108" s="6"/>
      <c r="C108" s="6"/>
      <c r="D108" s="6" t="s">
        <v>293</v>
      </c>
      <c r="E108" s="6"/>
      <c r="F108" s="7">
        <v>907.13599999999997</v>
      </c>
      <c r="G108" s="6"/>
      <c r="H108" s="7">
        <v>32.822000000000003</v>
      </c>
      <c r="I108" s="6"/>
      <c r="J108" s="7">
        <v>27.638000000000002</v>
      </c>
      <c r="K108" s="6"/>
      <c r="L108" s="7"/>
      <c r="M108" s="6"/>
      <c r="N108" s="7"/>
      <c r="O108" s="6"/>
      <c r="P108" s="7"/>
      <c r="Q108" s="6"/>
    </row>
    <row r="109" spans="1:17" x14ac:dyDescent="0.3">
      <c r="B109" s="6" t="s">
        <v>235</v>
      </c>
      <c r="C109" s="6"/>
      <c r="D109" s="6" t="s">
        <v>290</v>
      </c>
      <c r="E109" s="6"/>
      <c r="F109" s="7">
        <v>23.984000000000002</v>
      </c>
      <c r="G109" s="6"/>
      <c r="H109" s="7">
        <v>1</v>
      </c>
      <c r="I109" s="6"/>
      <c r="J109" s="7">
        <v>23.984000000000002</v>
      </c>
      <c r="K109" s="6"/>
      <c r="L109" s="7">
        <v>0.35099999999999998</v>
      </c>
      <c r="M109" s="6"/>
      <c r="N109" s="7">
        <v>0.55900000000000005</v>
      </c>
      <c r="O109" s="6"/>
      <c r="P109" s="7">
        <v>1.4999999999999999E-2</v>
      </c>
      <c r="Q109" s="6"/>
    </row>
    <row r="110" spans="1:17" ht="28.8" x14ac:dyDescent="0.3">
      <c r="B110" s="6" t="s">
        <v>254</v>
      </c>
      <c r="C110" s="6"/>
      <c r="D110" s="6" t="s">
        <v>290</v>
      </c>
      <c r="E110" s="6"/>
      <c r="F110" s="7">
        <v>113.19</v>
      </c>
      <c r="G110" s="6"/>
      <c r="H110" s="7">
        <v>1</v>
      </c>
      <c r="I110" s="6"/>
      <c r="J110" s="7">
        <v>113.19</v>
      </c>
      <c r="K110" s="6"/>
      <c r="L110" s="7">
        <v>1.6559999999999999</v>
      </c>
      <c r="M110" s="6"/>
      <c r="N110" s="7">
        <v>0.21099999999999999</v>
      </c>
      <c r="O110" s="6"/>
      <c r="P110" s="7">
        <v>6.7000000000000004E-2</v>
      </c>
      <c r="Q110" s="6"/>
    </row>
    <row r="111" spans="1:17" x14ac:dyDescent="0.3">
      <c r="B111" s="6" t="s">
        <v>234</v>
      </c>
      <c r="C111" s="6"/>
      <c r="D111" s="6" t="s">
        <v>290</v>
      </c>
      <c r="E111" s="6"/>
      <c r="F111" s="7">
        <v>1572.472</v>
      </c>
      <c r="G111" s="6"/>
      <c r="H111" s="7">
        <v>23</v>
      </c>
      <c r="I111" s="6"/>
      <c r="J111" s="7">
        <v>68.367999999999995</v>
      </c>
      <c r="K111" s="6"/>
      <c r="L111" s="7"/>
      <c r="M111" s="6"/>
      <c r="N111" s="7"/>
      <c r="O111" s="6"/>
      <c r="P111" s="7"/>
      <c r="Q111" s="6"/>
    </row>
    <row r="112" spans="1:17" x14ac:dyDescent="0.3">
      <c r="B112" s="6" t="s">
        <v>236</v>
      </c>
      <c r="C112" s="6"/>
      <c r="D112" s="6" t="s">
        <v>290</v>
      </c>
      <c r="E112" s="6"/>
      <c r="F112" s="7">
        <v>50.948</v>
      </c>
      <c r="G112" s="6" t="s">
        <v>291</v>
      </c>
      <c r="H112" s="7">
        <v>2</v>
      </c>
      <c r="I112" s="6" t="s">
        <v>291</v>
      </c>
      <c r="J112" s="7">
        <v>25.474</v>
      </c>
      <c r="K112" s="6" t="s">
        <v>291</v>
      </c>
      <c r="L112" s="7">
        <v>2.262</v>
      </c>
      <c r="M112" s="6" t="s">
        <v>291</v>
      </c>
      <c r="N112" s="7">
        <v>0.11600000000000001</v>
      </c>
      <c r="O112" s="6" t="s">
        <v>291</v>
      </c>
      <c r="P112" s="7">
        <v>0.09</v>
      </c>
      <c r="Q112" s="6"/>
    </row>
    <row r="113" spans="2:17" x14ac:dyDescent="0.3">
      <c r="B113" s="6"/>
      <c r="C113" s="6"/>
      <c r="D113" s="6" t="s">
        <v>293</v>
      </c>
      <c r="E113" s="6"/>
      <c r="F113" s="7">
        <v>50.948</v>
      </c>
      <c r="G113" s="6"/>
      <c r="H113" s="7">
        <v>1.575</v>
      </c>
      <c r="I113" s="6"/>
      <c r="J113" s="7">
        <v>32.341999999999999</v>
      </c>
      <c r="K113" s="6"/>
      <c r="L113" s="7">
        <v>2.262</v>
      </c>
      <c r="M113" s="6"/>
      <c r="N113" s="7">
        <v>0.129</v>
      </c>
      <c r="O113" s="6"/>
      <c r="P113" s="7">
        <v>0.09</v>
      </c>
      <c r="Q113" s="6"/>
    </row>
    <row r="114" spans="2:17" ht="28.8" x14ac:dyDescent="0.3">
      <c r="B114" s="6" t="s">
        <v>255</v>
      </c>
      <c r="C114" s="6"/>
      <c r="D114" s="6" t="s">
        <v>290</v>
      </c>
      <c r="E114" s="6"/>
      <c r="F114" s="7">
        <v>47.723999999999997</v>
      </c>
      <c r="G114" s="6" t="s">
        <v>291</v>
      </c>
      <c r="H114" s="7">
        <v>2</v>
      </c>
      <c r="I114" s="6" t="s">
        <v>291</v>
      </c>
      <c r="J114" s="7">
        <v>23.861999999999998</v>
      </c>
      <c r="K114" s="6" t="s">
        <v>291</v>
      </c>
      <c r="L114" s="7">
        <v>2.1179999999999999</v>
      </c>
      <c r="M114" s="6" t="s">
        <v>291</v>
      </c>
      <c r="N114" s="7">
        <v>0.13200000000000001</v>
      </c>
      <c r="O114" s="6" t="s">
        <v>291</v>
      </c>
      <c r="P114" s="7">
        <v>8.4000000000000005E-2</v>
      </c>
      <c r="Q114" s="6"/>
    </row>
    <row r="115" spans="2:17" x14ac:dyDescent="0.3">
      <c r="B115" s="6"/>
      <c r="C115" s="6"/>
      <c r="D115" s="6" t="s">
        <v>293</v>
      </c>
      <c r="E115" s="6"/>
      <c r="F115" s="7">
        <v>47.723999999999997</v>
      </c>
      <c r="G115" s="6"/>
      <c r="H115" s="7">
        <v>1.575</v>
      </c>
      <c r="I115" s="6"/>
      <c r="J115" s="7">
        <v>30.295999999999999</v>
      </c>
      <c r="K115" s="6"/>
      <c r="L115" s="7">
        <v>2.1179999999999999</v>
      </c>
      <c r="M115" s="6"/>
      <c r="N115" s="7">
        <v>0.14399999999999999</v>
      </c>
      <c r="O115" s="6"/>
      <c r="P115" s="7">
        <v>8.4000000000000005E-2</v>
      </c>
      <c r="Q115" s="6"/>
    </row>
    <row r="116" spans="2:17" x14ac:dyDescent="0.3">
      <c r="B116" s="6" t="s">
        <v>234</v>
      </c>
      <c r="C116" s="6"/>
      <c r="D116" s="6" t="s">
        <v>290</v>
      </c>
      <c r="E116" s="6"/>
      <c r="F116" s="7">
        <v>518.13800000000003</v>
      </c>
      <c r="G116" s="6"/>
      <c r="H116" s="7">
        <v>46</v>
      </c>
      <c r="I116" s="6"/>
      <c r="J116" s="7">
        <v>11.263999999999999</v>
      </c>
      <c r="K116" s="6"/>
      <c r="L116" s="7"/>
      <c r="M116" s="6"/>
      <c r="N116" s="7"/>
      <c r="O116" s="6"/>
      <c r="P116" s="7"/>
      <c r="Q116" s="6"/>
    </row>
    <row r="117" spans="2:17" x14ac:dyDescent="0.3">
      <c r="B117" s="6"/>
      <c r="C117" s="6"/>
      <c r="D117" s="6" t="s">
        <v>293</v>
      </c>
      <c r="E117" s="6"/>
      <c r="F117" s="7">
        <v>518.13800000000003</v>
      </c>
      <c r="G117" s="6"/>
      <c r="H117" s="7">
        <v>36.231999999999999</v>
      </c>
      <c r="I117" s="6"/>
      <c r="J117" s="7">
        <v>14.301</v>
      </c>
      <c r="K117" s="6"/>
      <c r="L117" s="7"/>
      <c r="M117" s="6"/>
      <c r="N117" s="7"/>
      <c r="O117" s="6"/>
      <c r="P117" s="7"/>
      <c r="Q117" s="6"/>
    </row>
    <row r="118" spans="2:17" ht="15" thickBot="1" x14ac:dyDescent="0.35">
      <c r="B118" s="16"/>
      <c r="C118" s="16"/>
      <c r="D118" s="16"/>
      <c r="E118" s="16"/>
      <c r="F118" s="16"/>
      <c r="G118" s="16"/>
      <c r="H118" s="16"/>
      <c r="I118" s="16"/>
      <c r="J118" s="16"/>
      <c r="K118" s="16"/>
      <c r="L118" s="16"/>
      <c r="M118" s="16"/>
      <c r="N118" s="16"/>
      <c r="O118" s="16"/>
      <c r="P118" s="16"/>
      <c r="Q118" s="16"/>
    </row>
    <row r="119" spans="2:17" ht="14.4" customHeight="1" x14ac:dyDescent="0.3">
      <c r="B119" s="17" t="s">
        <v>296</v>
      </c>
      <c r="C119" s="17"/>
      <c r="D119" s="17"/>
      <c r="E119" s="17"/>
      <c r="F119" s="17"/>
      <c r="G119" s="17"/>
      <c r="H119" s="17"/>
      <c r="I119" s="17"/>
      <c r="J119" s="17"/>
      <c r="K119" s="17"/>
      <c r="L119" s="17"/>
      <c r="M119" s="17"/>
      <c r="N119" s="17"/>
      <c r="O119" s="17"/>
      <c r="P119" s="17"/>
      <c r="Q119" s="17"/>
    </row>
    <row r="120" spans="2:17" ht="14.4" customHeight="1" x14ac:dyDescent="0.3">
      <c r="B120" s="18" t="s">
        <v>237</v>
      </c>
      <c r="C120" s="18"/>
      <c r="D120" s="18"/>
      <c r="E120" s="18"/>
      <c r="F120" s="18"/>
      <c r="G120" s="18"/>
      <c r="H120" s="18"/>
      <c r="I120" s="18"/>
      <c r="J120" s="18"/>
      <c r="K120" s="18"/>
      <c r="L120" s="18"/>
      <c r="M120" s="18"/>
      <c r="N120" s="18"/>
      <c r="O120" s="18"/>
      <c r="P120" s="18"/>
      <c r="Q120" s="18"/>
    </row>
    <row r="121" spans="2:17" ht="14.4" customHeight="1" x14ac:dyDescent="0.3">
      <c r="B121" s="19" t="s">
        <v>297</v>
      </c>
      <c r="C121" s="19"/>
      <c r="D121" s="19"/>
      <c r="E121" s="19"/>
      <c r="F121" s="19"/>
      <c r="G121" s="19"/>
      <c r="H121" s="19"/>
      <c r="I121" s="19"/>
      <c r="J121" s="19"/>
      <c r="K121" s="19"/>
      <c r="L121" s="19"/>
      <c r="M121" s="19"/>
      <c r="N121" s="19"/>
      <c r="O121" s="19"/>
      <c r="P121" s="19"/>
      <c r="Q121" s="19"/>
    </row>
    <row r="123" spans="2:17" ht="15" thickBot="1" x14ac:dyDescent="0.35">
      <c r="B123" s="14" t="s">
        <v>238</v>
      </c>
      <c r="C123" s="14"/>
      <c r="D123" s="14"/>
      <c r="E123" s="14"/>
      <c r="F123" s="14"/>
      <c r="G123" s="14"/>
      <c r="H123" s="14"/>
      <c r="I123" s="14"/>
      <c r="J123" s="14"/>
      <c r="K123" s="14"/>
      <c r="L123" s="14"/>
      <c r="M123" s="14"/>
      <c r="N123" s="14"/>
      <c r="O123" s="14"/>
    </row>
    <row r="124" spans="2:17" ht="15" thickBot="1" x14ac:dyDescent="0.35">
      <c r="B124" s="15" t="s">
        <v>226</v>
      </c>
      <c r="C124" s="15"/>
      <c r="D124" s="15" t="s">
        <v>227</v>
      </c>
      <c r="E124" s="15"/>
      <c r="F124" s="15" t="s">
        <v>228</v>
      </c>
      <c r="G124" s="15"/>
      <c r="H124" s="15" t="s">
        <v>229</v>
      </c>
      <c r="I124" s="15"/>
      <c r="J124" s="15" t="s">
        <v>230</v>
      </c>
      <c r="K124" s="15"/>
      <c r="L124" s="15" t="s">
        <v>231</v>
      </c>
      <c r="M124" s="15"/>
      <c r="N124" s="15" t="s">
        <v>232</v>
      </c>
      <c r="O124" s="15"/>
    </row>
    <row r="125" spans="2:17" x14ac:dyDescent="0.3">
      <c r="B125" s="6" t="s">
        <v>1</v>
      </c>
      <c r="C125" s="6"/>
      <c r="D125" s="7">
        <v>8115.2269999999999</v>
      </c>
      <c r="E125" s="6"/>
      <c r="F125" s="7">
        <v>1</v>
      </c>
      <c r="G125" s="6"/>
      <c r="H125" s="7">
        <v>8115.2269999999999</v>
      </c>
      <c r="I125" s="6"/>
      <c r="J125" s="7">
        <v>13.749000000000001</v>
      </c>
      <c r="K125" s="6"/>
      <c r="L125" s="7">
        <v>1E-3</v>
      </c>
      <c r="M125" s="6"/>
      <c r="N125" s="7">
        <v>0.374</v>
      </c>
      <c r="O125" s="6"/>
    </row>
    <row r="126" spans="2:17" x14ac:dyDescent="0.3">
      <c r="B126" s="6" t="s">
        <v>234</v>
      </c>
      <c r="C126" s="6"/>
      <c r="D126" s="7">
        <v>13575.291999999999</v>
      </c>
      <c r="E126" s="6"/>
      <c r="F126" s="7">
        <v>23</v>
      </c>
      <c r="G126" s="6"/>
      <c r="H126" s="7">
        <v>590.23</v>
      </c>
      <c r="I126" s="6"/>
      <c r="J126" s="7"/>
      <c r="K126" s="6"/>
      <c r="L126" s="7"/>
      <c r="M126" s="6"/>
      <c r="N126" s="7"/>
      <c r="O126" s="6"/>
    </row>
    <row r="127" spans="2:17" ht="15" thickBot="1" x14ac:dyDescent="0.35">
      <c r="B127" s="16"/>
      <c r="C127" s="16"/>
      <c r="D127" s="16"/>
      <c r="E127" s="16"/>
      <c r="F127" s="16"/>
      <c r="G127" s="16"/>
      <c r="H127" s="16"/>
      <c r="I127" s="16"/>
      <c r="J127" s="16"/>
      <c r="K127" s="16"/>
      <c r="L127" s="16"/>
      <c r="M127" s="16"/>
      <c r="N127" s="16"/>
      <c r="O127" s="16"/>
    </row>
    <row r="128" spans="2:17" ht="14.4" customHeight="1" x14ac:dyDescent="0.3">
      <c r="B128" s="17" t="s">
        <v>237</v>
      </c>
      <c r="C128" s="17"/>
      <c r="D128" s="17"/>
      <c r="E128" s="17"/>
      <c r="F128" s="17"/>
      <c r="G128" s="17"/>
      <c r="H128" s="17"/>
      <c r="I128" s="17"/>
      <c r="J128" s="17"/>
      <c r="K128" s="17"/>
      <c r="L128" s="17"/>
      <c r="M128" s="17"/>
      <c r="N128" s="17"/>
      <c r="O128" s="17"/>
    </row>
    <row r="131" spans="2:17" ht="18" x14ac:dyDescent="0.3">
      <c r="B131" s="8" t="s">
        <v>298</v>
      </c>
    </row>
    <row r="133" spans="2:17" ht="15" thickBot="1" x14ac:dyDescent="0.35">
      <c r="B133" s="14" t="s">
        <v>299</v>
      </c>
      <c r="C133" s="14"/>
      <c r="D133" s="14"/>
      <c r="E133" s="14"/>
      <c r="F133" s="14"/>
      <c r="G133" s="14"/>
      <c r="H133" s="14"/>
      <c r="I133" s="14"/>
      <c r="J133" s="14"/>
      <c r="K133" s="14"/>
      <c r="L133" s="14"/>
      <c r="M133" s="14"/>
      <c r="N133" s="14"/>
      <c r="O133" s="14"/>
      <c r="P133" s="14"/>
      <c r="Q133" s="14"/>
    </row>
    <row r="134" spans="2:17" ht="25.8" customHeight="1" thickBot="1" x14ac:dyDescent="0.35">
      <c r="B134" s="15"/>
      <c r="C134" s="15"/>
      <c r="D134" s="15" t="s">
        <v>300</v>
      </c>
      <c r="E134" s="15"/>
      <c r="F134" s="15" t="s">
        <v>301</v>
      </c>
      <c r="G134" s="15"/>
      <c r="H134" s="15" t="s">
        <v>228</v>
      </c>
      <c r="I134" s="15"/>
      <c r="J134" s="15" t="s">
        <v>302</v>
      </c>
      <c r="K134" s="15"/>
      <c r="L134" s="15" t="s">
        <v>303</v>
      </c>
      <c r="M134" s="15"/>
      <c r="N134" s="15" t="s">
        <v>304</v>
      </c>
      <c r="O134" s="15"/>
      <c r="P134" s="15" t="s">
        <v>305</v>
      </c>
      <c r="Q134" s="15"/>
    </row>
    <row r="135" spans="2:17" x14ac:dyDescent="0.3">
      <c r="B135" s="6" t="s">
        <v>233</v>
      </c>
      <c r="C135" s="6"/>
      <c r="D135" s="7">
        <v>0.59799999999999998</v>
      </c>
      <c r="E135" s="6"/>
      <c r="F135" s="7">
        <v>11.294</v>
      </c>
      <c r="G135" s="6"/>
      <c r="H135" s="7">
        <v>2</v>
      </c>
      <c r="I135" s="6"/>
      <c r="J135" s="7">
        <v>4.0000000000000001E-3</v>
      </c>
      <c r="K135" s="6"/>
      <c r="L135" s="7">
        <v>0.71399999999999997</v>
      </c>
      <c r="M135" s="6"/>
      <c r="N135" s="7">
        <v>0.747</v>
      </c>
      <c r="O135" s="6"/>
      <c r="P135" s="7">
        <v>0.5</v>
      </c>
      <c r="Q135" s="6"/>
    </row>
    <row r="136" spans="2:17" x14ac:dyDescent="0.3">
      <c r="B136" s="6" t="s">
        <v>236</v>
      </c>
      <c r="C136" s="6"/>
      <c r="D136" s="7">
        <v>0.73</v>
      </c>
      <c r="E136" s="6"/>
      <c r="F136" s="7">
        <v>6.9119999999999999</v>
      </c>
      <c r="G136" s="6"/>
      <c r="H136" s="7">
        <v>2</v>
      </c>
      <c r="I136" s="6"/>
      <c r="J136" s="7">
        <v>3.2000000000000001E-2</v>
      </c>
      <c r="K136" s="6"/>
      <c r="L136" s="7">
        <v>0.78800000000000003</v>
      </c>
      <c r="M136" s="6"/>
      <c r="N136" s="7">
        <v>0.83599999999999997</v>
      </c>
      <c r="O136" s="6"/>
      <c r="P136" s="7">
        <v>0.5</v>
      </c>
      <c r="Q136" s="6"/>
    </row>
    <row r="137" spans="2:17" ht="15" thickBot="1" x14ac:dyDescent="0.35">
      <c r="B137" s="16"/>
      <c r="C137" s="16"/>
      <c r="D137" s="16"/>
      <c r="E137" s="16"/>
      <c r="F137" s="16"/>
      <c r="G137" s="16"/>
      <c r="H137" s="16"/>
      <c r="I137" s="16"/>
      <c r="J137" s="16"/>
      <c r="K137" s="16"/>
      <c r="L137" s="16"/>
      <c r="M137" s="16"/>
      <c r="N137" s="16"/>
      <c r="O137" s="16"/>
      <c r="P137" s="16"/>
      <c r="Q137" s="16"/>
    </row>
    <row r="140" spans="2:17" ht="18" x14ac:dyDescent="0.3">
      <c r="B140" s="8" t="s">
        <v>239</v>
      </c>
    </row>
    <row r="142" spans="2:17" ht="15" thickBot="1" x14ac:dyDescent="0.35">
      <c r="B142" s="14" t="s">
        <v>256</v>
      </c>
      <c r="C142" s="14"/>
      <c r="D142" s="14"/>
      <c r="E142" s="14"/>
      <c r="F142" s="14"/>
      <c r="G142" s="14"/>
      <c r="H142" s="14"/>
      <c r="I142" s="14"/>
      <c r="J142" s="14"/>
      <c r="K142" s="14"/>
      <c r="L142" s="14"/>
      <c r="M142" s="14"/>
    </row>
    <row r="143" spans="2:17" ht="15.6" customHeight="1" thickBot="1" x14ac:dyDescent="0.35">
      <c r="B143" s="15"/>
      <c r="C143" s="15"/>
      <c r="D143" s="15"/>
      <c r="E143" s="15"/>
      <c r="F143" s="15" t="s">
        <v>241</v>
      </c>
      <c r="G143" s="15"/>
      <c r="H143" s="15" t="s">
        <v>242</v>
      </c>
      <c r="I143" s="15"/>
      <c r="J143" s="15" t="s">
        <v>243</v>
      </c>
      <c r="K143" s="15"/>
      <c r="L143" s="15" t="s">
        <v>244</v>
      </c>
      <c r="M143" s="15"/>
    </row>
    <row r="144" spans="2:17" x14ac:dyDescent="0.3">
      <c r="B144" s="6" t="s">
        <v>569</v>
      </c>
      <c r="C144" s="6"/>
      <c r="D144" s="6" t="s">
        <v>570</v>
      </c>
      <c r="E144" s="6"/>
      <c r="F144" s="7">
        <v>-2.2879999999999998</v>
      </c>
      <c r="G144" s="6"/>
      <c r="H144" s="7">
        <v>0.89500000000000002</v>
      </c>
      <c r="I144" s="6"/>
      <c r="J144" s="7">
        <v>-2.5569999999999999</v>
      </c>
      <c r="K144" s="6"/>
      <c r="L144" s="7">
        <v>4.2000000000000003E-2</v>
      </c>
      <c r="M144" s="6"/>
    </row>
    <row r="145" spans="2:13" x14ac:dyDescent="0.3">
      <c r="B145" s="6"/>
      <c r="C145" s="6"/>
      <c r="D145" s="6" t="s">
        <v>572</v>
      </c>
      <c r="E145" s="6"/>
      <c r="F145" s="7">
        <v>0.246</v>
      </c>
      <c r="G145" s="6"/>
      <c r="H145" s="7">
        <v>0.89500000000000002</v>
      </c>
      <c r="I145" s="6"/>
      <c r="J145" s="7">
        <v>0.27500000000000002</v>
      </c>
      <c r="K145" s="6"/>
      <c r="L145" s="7">
        <v>1</v>
      </c>
      <c r="M145" s="6"/>
    </row>
    <row r="146" spans="2:13" x14ac:dyDescent="0.3">
      <c r="B146" s="6" t="s">
        <v>570</v>
      </c>
      <c r="C146" s="6"/>
      <c r="D146" s="6" t="s">
        <v>572</v>
      </c>
      <c r="E146" s="6"/>
      <c r="F146" s="7">
        <v>2.5339999999999998</v>
      </c>
      <c r="G146" s="6"/>
      <c r="H146" s="7">
        <v>0.89500000000000002</v>
      </c>
      <c r="I146" s="6"/>
      <c r="J146" s="7">
        <v>2.8330000000000002</v>
      </c>
      <c r="K146" s="6"/>
      <c r="L146" s="7">
        <v>0.02</v>
      </c>
      <c r="M146" s="6"/>
    </row>
    <row r="147" spans="2:13" ht="15" thickBot="1" x14ac:dyDescent="0.35">
      <c r="B147" s="16"/>
      <c r="C147" s="16"/>
      <c r="D147" s="16"/>
      <c r="E147" s="16"/>
      <c r="F147" s="16"/>
      <c r="G147" s="16"/>
      <c r="H147" s="16"/>
      <c r="I147" s="16"/>
      <c r="J147" s="16"/>
      <c r="K147" s="16"/>
      <c r="L147" s="16"/>
      <c r="M147" s="16"/>
    </row>
    <row r="148" spans="2:13" ht="14.4" customHeight="1" x14ac:dyDescent="0.3">
      <c r="B148" s="17" t="s">
        <v>574</v>
      </c>
      <c r="C148" s="17"/>
      <c r="D148" s="17"/>
      <c r="E148" s="17"/>
      <c r="F148" s="17"/>
      <c r="G148" s="17"/>
      <c r="H148" s="17"/>
      <c r="I148" s="17"/>
      <c r="J148" s="17"/>
      <c r="K148" s="17"/>
      <c r="L148" s="17"/>
      <c r="M148" s="17"/>
    </row>
    <row r="149" spans="2:13" ht="14.4" customHeight="1" x14ac:dyDescent="0.3">
      <c r="B149" s="18" t="s">
        <v>257</v>
      </c>
      <c r="C149" s="18"/>
      <c r="D149" s="18"/>
      <c r="E149" s="18"/>
      <c r="F149" s="18"/>
      <c r="G149" s="18"/>
      <c r="H149" s="18"/>
      <c r="I149" s="18"/>
      <c r="J149" s="18"/>
      <c r="K149" s="18"/>
      <c r="L149" s="18"/>
      <c r="M149" s="18"/>
    </row>
  </sheetData>
  <mergeCells count="85">
    <mergeCell ref="B147:M147"/>
    <mergeCell ref="B148:M148"/>
    <mergeCell ref="B149:M149"/>
    <mergeCell ref="P134:Q134"/>
    <mergeCell ref="B137:Q137"/>
    <mergeCell ref="B142:M142"/>
    <mergeCell ref="B143:C143"/>
    <mergeCell ref="D143:E143"/>
    <mergeCell ref="F143:G143"/>
    <mergeCell ref="H143:I143"/>
    <mergeCell ref="J143:K143"/>
    <mergeCell ref="L143:M143"/>
    <mergeCell ref="B127:O127"/>
    <mergeCell ref="B128:O128"/>
    <mergeCell ref="B133:Q133"/>
    <mergeCell ref="B134:C134"/>
    <mergeCell ref="D134:E134"/>
    <mergeCell ref="F134:G134"/>
    <mergeCell ref="H134:I134"/>
    <mergeCell ref="J134:K134"/>
    <mergeCell ref="L134:M134"/>
    <mergeCell ref="N134:O134"/>
    <mergeCell ref="B123:O123"/>
    <mergeCell ref="B124:C124"/>
    <mergeCell ref="D124:E124"/>
    <mergeCell ref="F124:G124"/>
    <mergeCell ref="H124:I124"/>
    <mergeCell ref="J124:K124"/>
    <mergeCell ref="L124:M124"/>
    <mergeCell ref="N124:O124"/>
    <mergeCell ref="B121:Q121"/>
    <mergeCell ref="B93:M93"/>
    <mergeCell ref="B94:M94"/>
    <mergeCell ref="B95:M95"/>
    <mergeCell ref="B101:Q101"/>
    <mergeCell ref="B102:C102"/>
    <mergeCell ref="D102:E102"/>
    <mergeCell ref="F102:G102"/>
    <mergeCell ref="H102:I102"/>
    <mergeCell ref="J102:K102"/>
    <mergeCell ref="L102:M102"/>
    <mergeCell ref="N102:O102"/>
    <mergeCell ref="P102:Q102"/>
    <mergeCell ref="B118:Q118"/>
    <mergeCell ref="B119:Q119"/>
    <mergeCell ref="B120:Q120"/>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07FD603D-80A6-49BC-B795-FDA2CEE22570}"/>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604E-B468-41CC-8498-C6E2A93B1174}">
  <dimension ref="A1:AI125"/>
  <sheetViews>
    <sheetView zoomScaleNormal="100" workbookViewId="0">
      <pane xSplit="1" topLeftCell="B1" activePane="topRight" state="frozen"/>
      <selection pane="topRight" activeCell="A5" sqref="A5"/>
    </sheetView>
  </sheetViews>
  <sheetFormatPr defaultRowHeight="14.4" x14ac:dyDescent="0.3"/>
  <cols>
    <col min="1" max="1" width="29.6640625" bestFit="1" customWidth="1"/>
    <col min="2" max="2" width="27.21875" bestFit="1" customWidth="1"/>
    <col min="3" max="4" width="26.77734375" bestFit="1" customWidth="1"/>
    <col min="5" max="5" width="27.109375" bestFit="1" customWidth="1"/>
    <col min="6" max="7" width="26.6640625" bestFit="1" customWidth="1"/>
    <col min="8" max="9" width="20.109375" customWidth="1"/>
    <col min="14" max="14" width="10.77734375" bestFit="1" customWidth="1"/>
    <col min="15" max="15" width="10.77734375" customWidth="1"/>
  </cols>
  <sheetData>
    <row r="1" spans="1:35" x14ac:dyDescent="0.3">
      <c r="A1" t="s">
        <v>617</v>
      </c>
      <c r="B1" t="str">
        <f>'Full Data Set'!CH1</f>
        <v>DBP PreBFR</v>
      </c>
      <c r="C1" t="str">
        <f>'Full Data Set'!CI1</f>
        <v>DBP 5minPostBFR</v>
      </c>
      <c r="D1" t="str">
        <f>'Full Data Set'!CJ1</f>
        <v>DBP PostVOTBFR</v>
      </c>
      <c r="E1" t="str">
        <f>'Full Data Set'!CK1</f>
        <v>DBP PreTRE</v>
      </c>
      <c r="F1" t="str">
        <f>'Full Data Set'!CL1</f>
        <v>DBP 5minPostTRE</v>
      </c>
      <c r="G1" t="str">
        <f>'Full Data Set'!CM1</f>
        <v>DBP PostVOTTRE</v>
      </c>
      <c r="I1" t="s">
        <v>1</v>
      </c>
      <c r="K1" t="str">
        <f>'Graph x axis'!J1</f>
        <v>Pre VOT</v>
      </c>
      <c r="L1" t="str">
        <f>'Graph x axis'!K1</f>
        <v>TRE</v>
      </c>
      <c r="O1" t="s">
        <v>207</v>
      </c>
      <c r="P1" t="s">
        <v>114</v>
      </c>
      <c r="Q1" t="s">
        <v>208</v>
      </c>
      <c r="R1" t="s">
        <v>207</v>
      </c>
      <c r="S1" t="s">
        <v>113</v>
      </c>
      <c r="T1" t="s">
        <v>208</v>
      </c>
      <c r="V1" t="str">
        <f>'Graph x axis'!E1</f>
        <v>Men</v>
      </c>
      <c r="X1" t="s">
        <v>207</v>
      </c>
      <c r="Y1" t="s">
        <v>214</v>
      </c>
      <c r="Z1" t="s">
        <v>208</v>
      </c>
      <c r="AA1" t="s">
        <v>207</v>
      </c>
      <c r="AB1" t="s">
        <v>215</v>
      </c>
      <c r="AC1" t="s">
        <v>208</v>
      </c>
      <c r="AD1" t="s">
        <v>207</v>
      </c>
      <c r="AE1" t="s">
        <v>216</v>
      </c>
      <c r="AF1" t="s">
        <v>208</v>
      </c>
      <c r="AG1" t="s">
        <v>207</v>
      </c>
      <c r="AH1" t="s">
        <v>217</v>
      </c>
      <c r="AI1" t="s">
        <v>208</v>
      </c>
    </row>
    <row r="2" spans="1:35" x14ac:dyDescent="0.3">
      <c r="B2">
        <f>'Full Data Set'!CH2</f>
        <v>67.666666666666671</v>
      </c>
      <c r="C2">
        <f>'Full Data Set'!CI2</f>
        <v>64</v>
      </c>
      <c r="D2">
        <f>'Full Data Set'!CJ2</f>
        <v>59.666666666666664</v>
      </c>
      <c r="E2">
        <f>'Full Data Set'!CK2</f>
        <v>65.666666666666671</v>
      </c>
      <c r="F2">
        <f>'Full Data Set'!CL2</f>
        <v>55</v>
      </c>
      <c r="G2">
        <f>'Full Data Set'!CM2</f>
        <v>61</v>
      </c>
      <c r="I2">
        <v>1</v>
      </c>
      <c r="K2">
        <f>'Graph x axis'!J2</f>
        <v>20</v>
      </c>
      <c r="L2">
        <f>'Graph x axis'!K2</f>
        <v>-1.5</v>
      </c>
      <c r="N2" t="str">
        <f>K1</f>
        <v>Pre VOT</v>
      </c>
      <c r="O2">
        <f>K2+L2</f>
        <v>18.5</v>
      </c>
      <c r="P2">
        <f>AVERAGE(E2:E26)</f>
        <v>68.239999999999995</v>
      </c>
      <c r="Q2">
        <f>_xlfn.STDEV.S(E2:E26)</f>
        <v>6.9205277041352646</v>
      </c>
      <c r="R2">
        <f>K2+L4</f>
        <v>21.5</v>
      </c>
      <c r="S2">
        <f>AVERAGE(B2:B26)</f>
        <v>67.52</v>
      </c>
      <c r="T2">
        <f>_xlfn.STDEV.S(B2:B26)</f>
        <v>6.4485714754567214</v>
      </c>
      <c r="V2">
        <f>'Graph x axis'!E2</f>
        <v>-0.5</v>
      </c>
      <c r="X2">
        <f>K2+V$2+L$2</f>
        <v>18</v>
      </c>
      <c r="Y2">
        <f>AVERAGE(E2:E15)</f>
        <v>68.571428571428569</v>
      </c>
      <c r="Z2">
        <f>_xlfn.STDEV.S(E2:E15)</f>
        <v>7.8123598888534671</v>
      </c>
      <c r="AA2">
        <f>K2+V4+L2</f>
        <v>19</v>
      </c>
      <c r="AB2">
        <f>AVERAGE(E16:E26)</f>
        <v>67.818181818181813</v>
      </c>
      <c r="AC2">
        <f>_xlfn.STDEV.S(E16:E26)</f>
        <v>5.9373837043368898</v>
      </c>
      <c r="AD2">
        <f>K2+V2+L4</f>
        <v>21</v>
      </c>
      <c r="AE2">
        <f>AVERAGE(B2:B15)</f>
        <v>67.904761904761912</v>
      </c>
      <c r="AF2">
        <f>_xlfn.STDEV.S(B2:B15)</f>
        <v>6.8255785533918356</v>
      </c>
      <c r="AG2">
        <f>K2+V4+L4</f>
        <v>22</v>
      </c>
      <c r="AH2">
        <f>AVERAGE(B16:B26)</f>
        <v>67.030303030303031</v>
      </c>
      <c r="AI2">
        <f>_xlfn.STDEV.S(B16:B26)</f>
        <v>6.2262072376091506</v>
      </c>
    </row>
    <row r="3" spans="1:35" x14ac:dyDescent="0.3">
      <c r="B3">
        <f>'Full Data Set'!CH3</f>
        <v>59</v>
      </c>
      <c r="C3">
        <f>'Full Data Set'!CI3</f>
        <v>69</v>
      </c>
      <c r="D3">
        <f>'Full Data Set'!CJ3</f>
        <v>67.666666666666671</v>
      </c>
      <c r="E3">
        <f>'Full Data Set'!CK3</f>
        <v>59</v>
      </c>
      <c r="F3">
        <f>'Full Data Set'!CL3</f>
        <v>60</v>
      </c>
      <c r="G3">
        <f>'Full Data Set'!CM3</f>
        <v>62</v>
      </c>
      <c r="I3">
        <v>1</v>
      </c>
      <c r="K3" t="str">
        <f>'Graph x axis'!J3</f>
        <v>5min Post</v>
      </c>
      <c r="L3" t="str">
        <f>'Graph x axis'!K3</f>
        <v>BFR</v>
      </c>
      <c r="N3" t="str">
        <f>K3</f>
        <v>5min Post</v>
      </c>
      <c r="O3">
        <f>K4+L2</f>
        <v>48.5</v>
      </c>
      <c r="P3">
        <f>AVERAGE(F2:F26)</f>
        <v>68.16</v>
      </c>
      <c r="Q3">
        <f>_xlfn.STDEV.S(F2:F26)</f>
        <v>7.9565486655123712</v>
      </c>
      <c r="R3">
        <f>K4+L4</f>
        <v>51.5</v>
      </c>
      <c r="S3">
        <f>AVERAGE(C2:C26)</f>
        <v>68.64</v>
      </c>
      <c r="T3">
        <f>_xlfn.STDEV.S(C2:C26)</f>
        <v>8.1949171238436858</v>
      </c>
      <c r="V3" t="str">
        <f>'Graph x axis'!E3</f>
        <v>Women</v>
      </c>
      <c r="X3">
        <f>K4+V2+L2</f>
        <v>48</v>
      </c>
      <c r="Y3">
        <f>AVERAGE(F2:F15)</f>
        <v>68.142857142857139</v>
      </c>
      <c r="Z3">
        <f>_xlfn.STDEV.S(F2:F15)</f>
        <v>8.5292000062873718</v>
      </c>
      <c r="AA3">
        <f>K4+V4+L2</f>
        <v>49</v>
      </c>
      <c r="AB3">
        <f>AVERAGE(F16:F26)</f>
        <v>68.181818181818187</v>
      </c>
      <c r="AC3">
        <f>_xlfn.STDEV.S(F16:F26)</f>
        <v>7.5738785548512748</v>
      </c>
      <c r="AD3">
        <f>K4+V2+L4</f>
        <v>51</v>
      </c>
      <c r="AE3">
        <f>AVERAGE(C2:C15)</f>
        <v>70.071428571428569</v>
      </c>
      <c r="AF3">
        <f>_xlfn.STDEV.S(C2:C15)</f>
        <v>7.8687726118869348</v>
      </c>
      <c r="AG3">
        <f>K4+V4+L4</f>
        <v>52</v>
      </c>
      <c r="AH3">
        <f>AVERAGE(C16:C26)</f>
        <v>66.818181818181813</v>
      </c>
      <c r="AI3">
        <f>_xlfn.STDEV.S(C16:C26)</f>
        <v>8.6118311852727363</v>
      </c>
    </row>
    <row r="4" spans="1:35" x14ac:dyDescent="0.3">
      <c r="A4" t="s">
        <v>593</v>
      </c>
      <c r="B4">
        <f>'Full Data Set'!CH4</f>
        <v>73.666666666666671</v>
      </c>
      <c r="C4">
        <f>'Full Data Set'!CI4</f>
        <v>76</v>
      </c>
      <c r="D4">
        <f>'Full Data Set'!CJ4</f>
        <v>76.666666666666671</v>
      </c>
      <c r="E4">
        <f>'Full Data Set'!CK4</f>
        <v>67</v>
      </c>
      <c r="F4">
        <f>'Full Data Set'!CL4</f>
        <v>71</v>
      </c>
      <c r="G4">
        <f>'Full Data Set'!CM4</f>
        <v>68</v>
      </c>
      <c r="I4">
        <v>1</v>
      </c>
      <c r="K4">
        <f>'Graph x axis'!J4</f>
        <v>50</v>
      </c>
      <c r="L4">
        <f>'Graph x axis'!K4</f>
        <v>1.5</v>
      </c>
      <c r="N4" t="str">
        <f>K5</f>
        <v>Post VOT</v>
      </c>
      <c r="O4">
        <f>K6+L2</f>
        <v>78.5</v>
      </c>
      <c r="P4">
        <f>AVERAGE(G2:G26)</f>
        <v>66.426666666666662</v>
      </c>
      <c r="Q4">
        <f>_xlfn.STDEV.S(G2:G26)</f>
        <v>5.7795296489388255</v>
      </c>
      <c r="R4">
        <f>K6+L4</f>
        <v>81.5</v>
      </c>
      <c r="S4">
        <f>AVERAGE(D2:D26)</f>
        <v>67.813333333333333</v>
      </c>
      <c r="T4">
        <f>_xlfn.STDEV.S(D2:D26)</f>
        <v>7.9221209281352811</v>
      </c>
      <c r="V4">
        <f>'Graph x axis'!E4</f>
        <v>0.5</v>
      </c>
      <c r="X4">
        <f>K6+V2+L2</f>
        <v>78</v>
      </c>
      <c r="Y4">
        <f>AVERAGE(G2:G15)</f>
        <v>65.523809523809518</v>
      </c>
      <c r="Z4">
        <f>_xlfn.STDEV.S(G2:G15)</f>
        <v>6.3133480704269633</v>
      </c>
      <c r="AA4">
        <f>K6+V4+L2</f>
        <v>79</v>
      </c>
      <c r="AB4">
        <f>AVERAGE(G16:G26)</f>
        <v>67.575757575757578</v>
      </c>
      <c r="AC4">
        <f>_xlfn.STDEV.S(G16:G26)</f>
        <v>5.0751921892255227</v>
      </c>
      <c r="AD4">
        <f>K6+V2+L4</f>
        <v>81</v>
      </c>
      <c r="AE4">
        <f>AVERAGE(D2:D15)</f>
        <v>69.023809523809533</v>
      </c>
      <c r="AF4">
        <f>_xlfn.STDEV.S(D2:D15)</f>
        <v>7.5203021917303463</v>
      </c>
      <c r="AG4">
        <f>K6+V4+L4</f>
        <v>82</v>
      </c>
      <c r="AH4">
        <f>AVERAGE(D16:D26)</f>
        <v>66.272727272727266</v>
      </c>
      <c r="AI4">
        <f>_xlfn.STDEV.S(D16:D26)</f>
        <v>8.5111928682414142</v>
      </c>
    </row>
    <row r="5" spans="1:35" x14ac:dyDescent="0.3">
      <c r="A5" s="10" t="s">
        <v>594</v>
      </c>
      <c r="B5">
        <f>'Full Data Set'!CH5</f>
        <v>60</v>
      </c>
      <c r="C5">
        <f>'Full Data Set'!CI5</f>
        <v>58</v>
      </c>
      <c r="D5">
        <f>'Full Data Set'!CJ5</f>
        <v>59</v>
      </c>
      <c r="E5">
        <f>'Full Data Set'!CK5</f>
        <v>52.666666666666664</v>
      </c>
      <c r="F5">
        <f>'Full Data Set'!CL5</f>
        <v>58</v>
      </c>
      <c r="G5">
        <f>'Full Data Set'!CM5</f>
        <v>50</v>
      </c>
      <c r="I5">
        <v>1</v>
      </c>
      <c r="K5" t="str">
        <f>'Graph x axis'!J5</f>
        <v>Post VOT</v>
      </c>
    </row>
    <row r="6" spans="1:35" x14ac:dyDescent="0.3">
      <c r="B6">
        <f>'Full Data Set'!CH6</f>
        <v>84</v>
      </c>
      <c r="C6">
        <f>'Full Data Set'!CI6</f>
        <v>88</v>
      </c>
      <c r="D6">
        <f>'Full Data Set'!CJ6</f>
        <v>82.666666666666671</v>
      </c>
      <c r="E6">
        <f>'Full Data Set'!CK6</f>
        <v>85.666666666666671</v>
      </c>
      <c r="F6">
        <f>'Full Data Set'!CL6</f>
        <v>87</v>
      </c>
      <c r="G6">
        <f>'Full Data Set'!CM6</f>
        <v>74.333333333333329</v>
      </c>
      <c r="I6">
        <v>1</v>
      </c>
      <c r="K6">
        <f>'Graph x axis'!J6</f>
        <v>80</v>
      </c>
    </row>
    <row r="7" spans="1:35" x14ac:dyDescent="0.3">
      <c r="A7" t="s">
        <v>636</v>
      </c>
      <c r="B7">
        <f>'Full Data Set'!CH7</f>
        <v>67.666666666666671</v>
      </c>
      <c r="C7">
        <f>'Full Data Set'!CI7</f>
        <v>67</v>
      </c>
      <c r="D7">
        <f>'Full Data Set'!CJ7</f>
        <v>69.333333333333329</v>
      </c>
      <c r="E7">
        <f>'Full Data Set'!CK7</f>
        <v>69.666666666666671</v>
      </c>
      <c r="F7">
        <f>'Full Data Set'!CL7</f>
        <v>70</v>
      </c>
      <c r="G7">
        <f>'Full Data Set'!CM7</f>
        <v>70.333333333333329</v>
      </c>
      <c r="I7">
        <v>1</v>
      </c>
    </row>
    <row r="8" spans="1:35" x14ac:dyDescent="0.3">
      <c r="A8" t="s">
        <v>635</v>
      </c>
      <c r="B8">
        <f>'Full Data Set'!CH8</f>
        <v>67.333333333333329</v>
      </c>
      <c r="C8">
        <f>'Full Data Set'!CI8</f>
        <v>72</v>
      </c>
      <c r="D8">
        <f>'Full Data Set'!CJ8</f>
        <v>71.666666666666671</v>
      </c>
      <c r="E8">
        <f>'Full Data Set'!CK8</f>
        <v>75.333333333333329</v>
      </c>
      <c r="F8">
        <f>'Full Data Set'!CL8</f>
        <v>73</v>
      </c>
      <c r="G8">
        <f>'Full Data Set'!CM8</f>
        <v>73</v>
      </c>
      <c r="I8">
        <v>1</v>
      </c>
    </row>
    <row r="9" spans="1:35" x14ac:dyDescent="0.3">
      <c r="A9" t="s">
        <v>634</v>
      </c>
      <c r="B9">
        <f>'Full Data Set'!CH9</f>
        <v>60.333333333333336</v>
      </c>
      <c r="C9">
        <f>'Full Data Set'!CI9</f>
        <v>65</v>
      </c>
      <c r="D9">
        <f>'Full Data Set'!CJ9</f>
        <v>58</v>
      </c>
      <c r="E9">
        <f>'Full Data Set'!CK9</f>
        <v>63</v>
      </c>
      <c r="F9">
        <f>'Full Data Set'!CL9</f>
        <v>63</v>
      </c>
      <c r="G9">
        <f>'Full Data Set'!CM9</f>
        <v>63.666666666666664</v>
      </c>
      <c r="I9">
        <v>1</v>
      </c>
    </row>
    <row r="10" spans="1:35" x14ac:dyDescent="0.3">
      <c r="B10">
        <f>'Full Data Set'!CH10</f>
        <v>68</v>
      </c>
      <c r="C10">
        <f>'Full Data Set'!CI10</f>
        <v>70</v>
      </c>
      <c r="D10">
        <f>'Full Data Set'!CJ10</f>
        <v>68.666666666666671</v>
      </c>
      <c r="E10">
        <f>'Full Data Set'!CK10</f>
        <v>65.666666666666671</v>
      </c>
      <c r="F10">
        <f>'Full Data Set'!CL10</f>
        <v>62</v>
      </c>
      <c r="G10">
        <f>'Full Data Set'!CM10</f>
        <v>63.333333333333336</v>
      </c>
      <c r="I10">
        <v>1</v>
      </c>
    </row>
    <row r="11" spans="1:35" x14ac:dyDescent="0.3">
      <c r="B11">
        <f>'Full Data Set'!CH11</f>
        <v>75.333333333333329</v>
      </c>
      <c r="C11">
        <f>'Full Data Set'!CI11</f>
        <v>69</v>
      </c>
      <c r="D11">
        <f>'Full Data Set'!CJ11</f>
        <v>66.666666666666671</v>
      </c>
      <c r="E11">
        <f>'Full Data Set'!CK11</f>
        <v>67.666666666666671</v>
      </c>
      <c r="F11">
        <f>'Full Data Set'!CL11</f>
        <v>64</v>
      </c>
      <c r="G11">
        <f>'Full Data Set'!CM11</f>
        <v>59.333333333333336</v>
      </c>
      <c r="I11">
        <v>1</v>
      </c>
    </row>
    <row r="12" spans="1:35" x14ac:dyDescent="0.3">
      <c r="B12">
        <f>'Full Data Set'!CH12</f>
        <v>62</v>
      </c>
      <c r="C12">
        <f>'Full Data Set'!CI12</f>
        <v>64</v>
      </c>
      <c r="D12">
        <f>'Full Data Set'!CJ12</f>
        <v>62.666666666666664</v>
      </c>
      <c r="E12">
        <f>'Full Data Set'!CK12</f>
        <v>74</v>
      </c>
      <c r="F12">
        <f>'Full Data Set'!CL12</f>
        <v>74</v>
      </c>
      <c r="G12">
        <f>'Full Data Set'!CM12</f>
        <v>65.666666666666671</v>
      </c>
      <c r="I12">
        <v>1</v>
      </c>
    </row>
    <row r="13" spans="1:35" x14ac:dyDescent="0.3">
      <c r="B13">
        <f>'Full Data Set'!CH13</f>
        <v>69</v>
      </c>
      <c r="C13">
        <f>'Full Data Set'!CI13</f>
        <v>73</v>
      </c>
      <c r="D13">
        <f>'Full Data Set'!CJ13</f>
        <v>72.333333333333329</v>
      </c>
      <c r="E13">
        <f>'Full Data Set'!CK13</f>
        <v>72</v>
      </c>
      <c r="F13">
        <f>'Full Data Set'!CL13</f>
        <v>67</v>
      </c>
      <c r="G13">
        <f>'Full Data Set'!CM13</f>
        <v>68.666666666666671</v>
      </c>
      <c r="I13">
        <v>1</v>
      </c>
    </row>
    <row r="14" spans="1:35" x14ac:dyDescent="0.3">
      <c r="B14">
        <f>'Full Data Set'!CH14</f>
        <v>71.666666666666671</v>
      </c>
      <c r="C14">
        <f>'Full Data Set'!CI14</f>
        <v>82</v>
      </c>
      <c r="D14">
        <f>'Full Data Set'!CJ14</f>
        <v>79.333333333333329</v>
      </c>
      <c r="E14">
        <f>'Full Data Set'!CK14</f>
        <v>70.333333333333329</v>
      </c>
      <c r="F14">
        <f>'Full Data Set'!CL14</f>
        <v>76</v>
      </c>
      <c r="G14">
        <f>'Full Data Set'!CM14</f>
        <v>68.333333333333329</v>
      </c>
      <c r="I14">
        <v>1</v>
      </c>
    </row>
    <row r="15" spans="1:35" x14ac:dyDescent="0.3">
      <c r="B15">
        <f>'Full Data Set'!CH15</f>
        <v>65</v>
      </c>
      <c r="C15">
        <f>'Full Data Set'!CI15</f>
        <v>64</v>
      </c>
      <c r="D15">
        <f>'Full Data Set'!CJ15</f>
        <v>72</v>
      </c>
      <c r="E15">
        <f>'Full Data Set'!CK15</f>
        <v>72.333333333333329</v>
      </c>
      <c r="F15">
        <f>'Full Data Set'!CL15</f>
        <v>74</v>
      </c>
      <c r="G15">
        <f>'Full Data Set'!CM15</f>
        <v>69.666666666666671</v>
      </c>
      <c r="I15">
        <v>1</v>
      </c>
    </row>
    <row r="16" spans="1:35" x14ac:dyDescent="0.3">
      <c r="B16">
        <f>'Full Data Set'!CH16</f>
        <v>67.333333333333329</v>
      </c>
      <c r="C16">
        <f>'Full Data Set'!CI16</f>
        <v>68</v>
      </c>
      <c r="D16">
        <f>'Full Data Set'!CJ16</f>
        <v>73.666666666666671</v>
      </c>
      <c r="E16">
        <f>'Full Data Set'!CK16</f>
        <v>70.333333333333329</v>
      </c>
      <c r="F16">
        <f>'Full Data Set'!CL16</f>
        <v>75</v>
      </c>
      <c r="G16">
        <f>'Full Data Set'!CM16</f>
        <v>68.666666666666671</v>
      </c>
      <c r="I16">
        <v>0</v>
      </c>
    </row>
    <row r="17" spans="2:9" x14ac:dyDescent="0.3">
      <c r="B17">
        <f>'Full Data Set'!CH17</f>
        <v>70.333333333333329</v>
      </c>
      <c r="C17">
        <f>'Full Data Set'!CI17</f>
        <v>66</v>
      </c>
      <c r="D17">
        <f>'Full Data Set'!CJ17</f>
        <v>68</v>
      </c>
      <c r="E17">
        <f>'Full Data Set'!CK17</f>
        <v>71</v>
      </c>
      <c r="F17">
        <f>'Full Data Set'!CL17</f>
        <v>71</v>
      </c>
      <c r="G17">
        <f>'Full Data Set'!CM17</f>
        <v>66</v>
      </c>
      <c r="I17">
        <v>0</v>
      </c>
    </row>
    <row r="18" spans="2:9" x14ac:dyDescent="0.3">
      <c r="B18">
        <f>'Full Data Set'!CH18</f>
        <v>59</v>
      </c>
      <c r="C18">
        <f>'Full Data Set'!CI18</f>
        <v>57</v>
      </c>
      <c r="D18">
        <f>'Full Data Set'!CJ18</f>
        <v>58</v>
      </c>
      <c r="E18">
        <f>'Full Data Set'!CK18</f>
        <v>57.666666666666664</v>
      </c>
      <c r="F18">
        <f>'Full Data Set'!CL18</f>
        <v>49</v>
      </c>
      <c r="G18">
        <f>'Full Data Set'!CM18</f>
        <v>55.666666666666664</v>
      </c>
      <c r="I18">
        <v>0</v>
      </c>
    </row>
    <row r="19" spans="2:9" x14ac:dyDescent="0.3">
      <c r="B19">
        <f>'Full Data Set'!CH19</f>
        <v>74</v>
      </c>
      <c r="C19">
        <f>'Full Data Set'!CI19</f>
        <v>75</v>
      </c>
      <c r="D19">
        <f>'Full Data Set'!CJ19</f>
        <v>78.666666666666671</v>
      </c>
      <c r="E19">
        <f>'Full Data Set'!CK19</f>
        <v>77</v>
      </c>
      <c r="F19">
        <f>'Full Data Set'!CL19</f>
        <v>74</v>
      </c>
      <c r="G19">
        <f>'Full Data Set'!CM19</f>
        <v>74.333333333333329</v>
      </c>
      <c r="I19">
        <v>0</v>
      </c>
    </row>
    <row r="20" spans="2:9" x14ac:dyDescent="0.3">
      <c r="B20">
        <f>'Full Data Set'!CH20</f>
        <v>56</v>
      </c>
      <c r="C20">
        <f>'Full Data Set'!CI20</f>
        <v>73</v>
      </c>
      <c r="D20">
        <f>'Full Data Set'!CJ20</f>
        <v>65.333333333333329</v>
      </c>
      <c r="E20">
        <f>'Full Data Set'!CK20</f>
        <v>60</v>
      </c>
      <c r="F20">
        <f>'Full Data Set'!CL20</f>
        <v>68</v>
      </c>
      <c r="G20">
        <f>'Full Data Set'!CM20</f>
        <v>71.333333333333329</v>
      </c>
      <c r="I20">
        <v>0</v>
      </c>
    </row>
    <row r="21" spans="2:9" x14ac:dyDescent="0.3">
      <c r="B21">
        <f>'Full Data Set'!CH21</f>
        <v>62</v>
      </c>
      <c r="C21">
        <f>'Full Data Set'!CI21</f>
        <v>60</v>
      </c>
      <c r="D21">
        <f>'Full Data Set'!CJ21</f>
        <v>60</v>
      </c>
      <c r="E21">
        <f>'Full Data Set'!CK21</f>
        <v>65</v>
      </c>
      <c r="F21">
        <f>'Full Data Set'!CL21</f>
        <v>67</v>
      </c>
      <c r="G21">
        <f>'Full Data Set'!CM21</f>
        <v>68</v>
      </c>
      <c r="I21">
        <v>0</v>
      </c>
    </row>
    <row r="22" spans="2:9" x14ac:dyDescent="0.3">
      <c r="B22">
        <f>'Full Data Set'!CH22</f>
        <v>70.333333333333329</v>
      </c>
      <c r="C22">
        <f>'Full Data Set'!CI22</f>
        <v>52</v>
      </c>
      <c r="D22">
        <f>'Full Data Set'!CJ22</f>
        <v>50.666666666666664</v>
      </c>
      <c r="E22">
        <f>'Full Data Set'!CK22</f>
        <v>68.333333333333329</v>
      </c>
      <c r="F22">
        <f>'Full Data Set'!CL22</f>
        <v>63</v>
      </c>
      <c r="G22">
        <f>'Full Data Set'!CM22</f>
        <v>63</v>
      </c>
      <c r="I22">
        <v>0</v>
      </c>
    </row>
    <row r="23" spans="2:9" x14ac:dyDescent="0.3">
      <c r="B23">
        <f>'Full Data Set'!CH23</f>
        <v>69</v>
      </c>
      <c r="C23">
        <f>'Full Data Set'!CI23</f>
        <v>70</v>
      </c>
      <c r="D23">
        <f>'Full Data Set'!CJ23</f>
        <v>67</v>
      </c>
      <c r="E23">
        <f>'Full Data Set'!CK23</f>
        <v>67</v>
      </c>
      <c r="F23">
        <f>'Full Data Set'!CL23</f>
        <v>72</v>
      </c>
      <c r="G23">
        <f>'Full Data Set'!CM23</f>
        <v>70</v>
      </c>
      <c r="I23">
        <v>0</v>
      </c>
    </row>
    <row r="24" spans="2:9" x14ac:dyDescent="0.3">
      <c r="B24">
        <f>'Full Data Set'!CH24</f>
        <v>64.333333333333329</v>
      </c>
      <c r="C24">
        <f>'Full Data Set'!CI24</f>
        <v>61</v>
      </c>
      <c r="D24">
        <f>'Full Data Set'!CJ24</f>
        <v>64</v>
      </c>
      <c r="E24">
        <f>'Full Data Set'!CK24</f>
        <v>65.333333333333329</v>
      </c>
      <c r="F24">
        <f>'Full Data Set'!CL24</f>
        <v>65</v>
      </c>
      <c r="G24">
        <f>'Full Data Set'!CM24</f>
        <v>66</v>
      </c>
      <c r="I24">
        <v>0</v>
      </c>
    </row>
    <row r="25" spans="2:9" x14ac:dyDescent="0.3">
      <c r="B25">
        <f>'Full Data Set'!CH25</f>
        <v>68.333333333333329</v>
      </c>
      <c r="C25">
        <f>'Full Data Set'!CI25</f>
        <v>72</v>
      </c>
      <c r="D25">
        <f>'Full Data Set'!CJ25</f>
        <v>65</v>
      </c>
      <c r="E25">
        <f>'Full Data Set'!CK25</f>
        <v>68</v>
      </c>
      <c r="F25">
        <f>'Full Data Set'!CL25</f>
        <v>70</v>
      </c>
      <c r="G25">
        <f>'Full Data Set'!CM25</f>
        <v>68</v>
      </c>
      <c r="I25">
        <v>0</v>
      </c>
    </row>
    <row r="26" spans="2:9" x14ac:dyDescent="0.3">
      <c r="B26">
        <f>'Full Data Set'!CH26</f>
        <v>76.666666666666671</v>
      </c>
      <c r="C26">
        <f>'Full Data Set'!CI26</f>
        <v>81</v>
      </c>
      <c r="D26">
        <f>'Full Data Set'!CJ26</f>
        <v>78.666666666666671</v>
      </c>
      <c r="E26">
        <f>'Full Data Set'!CK26</f>
        <v>76.333333333333329</v>
      </c>
      <c r="F26">
        <f>'Full Data Set'!CL26</f>
        <v>76</v>
      </c>
      <c r="G26">
        <f>'Full Data Set'!CM26</f>
        <v>72.333333333333329</v>
      </c>
      <c r="I26">
        <v>0</v>
      </c>
    </row>
    <row r="48" spans="1:1" s="4" customFormat="1" x14ac:dyDescent="0.3">
      <c r="A48"/>
    </row>
    <row r="49" spans="2:17" x14ac:dyDescent="0.3">
      <c r="B49" t="s">
        <v>279</v>
      </c>
    </row>
    <row r="51" spans="2:17" ht="23.4" x14ac:dyDescent="0.3">
      <c r="B51" s="5" t="s">
        <v>589</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x14ac:dyDescent="0.3">
      <c r="B55" s="6" t="s">
        <v>233</v>
      </c>
      <c r="C55" s="6"/>
      <c r="D55" s="6" t="s">
        <v>290</v>
      </c>
      <c r="E55" s="6"/>
      <c r="F55" s="7">
        <v>41.44</v>
      </c>
      <c r="G55" s="6" t="s">
        <v>291</v>
      </c>
      <c r="H55" s="7">
        <v>2</v>
      </c>
      <c r="I55" s="6" t="s">
        <v>291</v>
      </c>
      <c r="J55" s="7">
        <v>20.72</v>
      </c>
      <c r="K55" s="6" t="s">
        <v>291</v>
      </c>
      <c r="L55" s="7">
        <v>1.1910000000000001</v>
      </c>
      <c r="M55" s="6" t="s">
        <v>291</v>
      </c>
      <c r="N55" s="7">
        <v>0.313</v>
      </c>
      <c r="O55" s="6" t="s">
        <v>291</v>
      </c>
      <c r="P55" s="7">
        <v>4.7E-2</v>
      </c>
      <c r="Q55" s="6"/>
    </row>
    <row r="56" spans="2:17" x14ac:dyDescent="0.3">
      <c r="B56" s="6"/>
      <c r="C56" s="6"/>
      <c r="D56" s="6" t="s">
        <v>293</v>
      </c>
      <c r="E56" s="6"/>
      <c r="F56" s="7">
        <v>41.44</v>
      </c>
      <c r="G56" s="6"/>
      <c r="H56" s="7">
        <v>1.56</v>
      </c>
      <c r="I56" s="6"/>
      <c r="J56" s="7">
        <v>26.559000000000001</v>
      </c>
      <c r="K56" s="6"/>
      <c r="L56" s="7">
        <v>1.1910000000000001</v>
      </c>
      <c r="M56" s="6"/>
      <c r="N56" s="7">
        <v>0.30499999999999999</v>
      </c>
      <c r="O56" s="6"/>
      <c r="P56" s="7">
        <v>4.7E-2</v>
      </c>
      <c r="Q56" s="6"/>
    </row>
    <row r="57" spans="2:17" x14ac:dyDescent="0.3">
      <c r="B57" s="6" t="s">
        <v>234</v>
      </c>
      <c r="C57" s="6"/>
      <c r="D57" s="6" t="s">
        <v>290</v>
      </c>
      <c r="E57" s="6"/>
      <c r="F57" s="7">
        <v>835.19</v>
      </c>
      <c r="G57" s="6"/>
      <c r="H57" s="7">
        <v>48</v>
      </c>
      <c r="I57" s="6"/>
      <c r="J57" s="7">
        <v>17.399999999999999</v>
      </c>
      <c r="K57" s="6"/>
      <c r="L57" s="7"/>
      <c r="M57" s="6"/>
      <c r="N57" s="7"/>
      <c r="O57" s="6"/>
      <c r="P57" s="7"/>
      <c r="Q57" s="6"/>
    </row>
    <row r="58" spans="2:17" x14ac:dyDescent="0.3">
      <c r="B58" s="6"/>
      <c r="C58" s="6"/>
      <c r="D58" s="6" t="s">
        <v>293</v>
      </c>
      <c r="E58" s="6"/>
      <c r="F58" s="7">
        <v>835.19</v>
      </c>
      <c r="G58" s="6"/>
      <c r="H58" s="7">
        <v>37.447000000000003</v>
      </c>
      <c r="I58" s="6"/>
      <c r="J58" s="7">
        <v>22.303000000000001</v>
      </c>
      <c r="K58" s="6"/>
      <c r="L58" s="7"/>
      <c r="M58" s="6"/>
      <c r="N58" s="7"/>
      <c r="O58" s="6"/>
      <c r="P58" s="7"/>
      <c r="Q58" s="6"/>
    </row>
    <row r="59" spans="2:17" x14ac:dyDescent="0.3">
      <c r="B59" s="6" t="s">
        <v>235</v>
      </c>
      <c r="C59" s="6"/>
      <c r="D59" s="6" t="s">
        <v>290</v>
      </c>
      <c r="E59" s="6"/>
      <c r="F59" s="7">
        <v>5.4790000000000001</v>
      </c>
      <c r="G59" s="6"/>
      <c r="H59" s="7">
        <v>1</v>
      </c>
      <c r="I59" s="6"/>
      <c r="J59" s="7">
        <v>5.4790000000000001</v>
      </c>
      <c r="K59" s="6"/>
      <c r="L59" s="7">
        <v>0.186</v>
      </c>
      <c r="M59" s="6"/>
      <c r="N59" s="7">
        <v>0.67100000000000004</v>
      </c>
      <c r="O59" s="6"/>
      <c r="P59" s="7">
        <v>8.0000000000000002E-3</v>
      </c>
      <c r="Q59" s="6"/>
    </row>
    <row r="60" spans="2:17" x14ac:dyDescent="0.3">
      <c r="B60" s="6" t="s">
        <v>234</v>
      </c>
      <c r="C60" s="6"/>
      <c r="D60" s="6" t="s">
        <v>290</v>
      </c>
      <c r="E60" s="6"/>
      <c r="F60" s="7">
        <v>708.70699999999999</v>
      </c>
      <c r="G60" s="6"/>
      <c r="H60" s="7">
        <v>24</v>
      </c>
      <c r="I60" s="6"/>
      <c r="J60" s="7">
        <v>29.529</v>
      </c>
      <c r="K60" s="6"/>
      <c r="L60" s="7"/>
      <c r="M60" s="6"/>
      <c r="N60" s="7"/>
      <c r="O60" s="6"/>
      <c r="P60" s="7"/>
      <c r="Q60" s="6"/>
    </row>
    <row r="61" spans="2:17" x14ac:dyDescent="0.3">
      <c r="B61" s="6" t="s">
        <v>236</v>
      </c>
      <c r="C61" s="6"/>
      <c r="D61" s="6" t="s">
        <v>290</v>
      </c>
      <c r="E61" s="6"/>
      <c r="F61" s="7">
        <v>27.917000000000002</v>
      </c>
      <c r="G61" s="6"/>
      <c r="H61" s="7">
        <v>2</v>
      </c>
      <c r="I61" s="6"/>
      <c r="J61" s="7">
        <v>13.959</v>
      </c>
      <c r="K61" s="6"/>
      <c r="L61" s="7">
        <v>1.5549999999999999</v>
      </c>
      <c r="M61" s="6"/>
      <c r="N61" s="7">
        <v>0.222</v>
      </c>
      <c r="O61" s="6"/>
      <c r="P61" s="7">
        <v>6.0999999999999999E-2</v>
      </c>
      <c r="Q61" s="6"/>
    </row>
    <row r="62" spans="2:17" x14ac:dyDescent="0.3">
      <c r="B62" s="6"/>
      <c r="C62" s="6"/>
      <c r="D62" s="6" t="s">
        <v>293</v>
      </c>
      <c r="E62" s="6"/>
      <c r="F62" s="7">
        <v>27.917000000000002</v>
      </c>
      <c r="G62" s="6"/>
      <c r="H62" s="7">
        <v>1.9790000000000001</v>
      </c>
      <c r="I62" s="6"/>
      <c r="J62" s="7">
        <v>14.105</v>
      </c>
      <c r="K62" s="6"/>
      <c r="L62" s="7">
        <v>1.5549999999999999</v>
      </c>
      <c r="M62" s="6"/>
      <c r="N62" s="7">
        <v>0.222</v>
      </c>
      <c r="O62" s="6"/>
      <c r="P62" s="7">
        <v>6.0999999999999999E-2</v>
      </c>
      <c r="Q62" s="6"/>
    </row>
    <row r="63" spans="2:17" x14ac:dyDescent="0.3">
      <c r="B63" s="6" t="s">
        <v>234</v>
      </c>
      <c r="C63" s="6"/>
      <c r="D63" s="6" t="s">
        <v>290</v>
      </c>
      <c r="E63" s="6"/>
      <c r="F63" s="7">
        <v>431.00900000000001</v>
      </c>
      <c r="G63" s="6"/>
      <c r="H63" s="7">
        <v>48</v>
      </c>
      <c r="I63" s="6"/>
      <c r="J63" s="7">
        <v>8.9789999999999992</v>
      </c>
      <c r="K63" s="6"/>
      <c r="L63" s="7"/>
      <c r="M63" s="6"/>
      <c r="N63" s="7"/>
      <c r="O63" s="6"/>
      <c r="P63" s="7"/>
      <c r="Q63" s="6"/>
    </row>
    <row r="64" spans="2:17" x14ac:dyDescent="0.3">
      <c r="B64" s="6"/>
      <c r="C64" s="6"/>
      <c r="D64" s="6" t="s">
        <v>293</v>
      </c>
      <c r="E64" s="6"/>
      <c r="F64" s="7">
        <v>431.00900000000001</v>
      </c>
      <c r="G64" s="6"/>
      <c r="H64" s="7">
        <v>47.502000000000002</v>
      </c>
      <c r="I64" s="6"/>
      <c r="J64" s="7">
        <v>9.0730000000000004</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5611.5929999999998</v>
      </c>
      <c r="E72" s="6"/>
      <c r="F72" s="7">
        <v>24</v>
      </c>
      <c r="G72" s="6"/>
      <c r="H72" s="7">
        <v>233.816</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25.8" customHeight="1"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1:17" x14ac:dyDescent="0.3">
      <c r="B81" s="6" t="s">
        <v>233</v>
      </c>
      <c r="C81" s="6"/>
      <c r="D81" s="7">
        <v>0.71799999999999997</v>
      </c>
      <c r="E81" s="6"/>
      <c r="F81" s="7">
        <v>7.6139999999999999</v>
      </c>
      <c r="G81" s="6"/>
      <c r="H81" s="7">
        <v>2</v>
      </c>
      <c r="I81" s="6"/>
      <c r="J81" s="7">
        <v>2.1999999999999999E-2</v>
      </c>
      <c r="K81" s="6"/>
      <c r="L81" s="7">
        <v>0.78</v>
      </c>
      <c r="M81" s="6"/>
      <c r="N81" s="7">
        <v>0.82499999999999996</v>
      </c>
      <c r="O81" s="6"/>
      <c r="P81" s="7">
        <v>0.5</v>
      </c>
      <c r="Q81" s="6"/>
    </row>
    <row r="82" spans="1:17" x14ac:dyDescent="0.3">
      <c r="B82" s="6" t="s">
        <v>236</v>
      </c>
      <c r="C82" s="6"/>
      <c r="D82" s="7">
        <v>0.99</v>
      </c>
      <c r="E82" s="6"/>
      <c r="F82" s="7">
        <v>0.24199999999999999</v>
      </c>
      <c r="G82" s="6"/>
      <c r="H82" s="7">
        <v>2</v>
      </c>
      <c r="I82" s="6"/>
      <c r="J82" s="7">
        <v>0.88600000000000001</v>
      </c>
      <c r="K82" s="6"/>
      <c r="L82" s="7">
        <v>0.99</v>
      </c>
      <c r="M82" s="6"/>
      <c r="N82" s="7">
        <v>1</v>
      </c>
      <c r="O82" s="6"/>
      <c r="P82" s="7">
        <v>0.5</v>
      </c>
      <c r="Q82" s="6"/>
    </row>
    <row r="83" spans="1:17" ht="15" thickBot="1" x14ac:dyDescent="0.35">
      <c r="B83" s="16"/>
      <c r="C83" s="16"/>
      <c r="D83" s="16"/>
      <c r="E83" s="16"/>
      <c r="F83" s="16"/>
      <c r="G83" s="16"/>
      <c r="H83" s="16"/>
      <c r="I83" s="16"/>
      <c r="J83" s="16"/>
      <c r="K83" s="16"/>
      <c r="L83" s="16"/>
      <c r="M83" s="16"/>
      <c r="N83" s="16"/>
      <c r="O83" s="16"/>
      <c r="P83" s="16"/>
      <c r="Q83" s="16"/>
    </row>
    <row r="85" spans="1:17" s="4" customFormat="1" x14ac:dyDescent="0.3">
      <c r="A85"/>
    </row>
    <row r="87" spans="1:17" ht="23.4" x14ac:dyDescent="0.3">
      <c r="B87" s="5" t="s">
        <v>590</v>
      </c>
    </row>
    <row r="89" spans="1:17" ht="15" thickBot="1" x14ac:dyDescent="0.35">
      <c r="B89" s="14" t="s">
        <v>225</v>
      </c>
      <c r="C89" s="14"/>
      <c r="D89" s="14"/>
      <c r="E89" s="14"/>
      <c r="F89" s="14"/>
      <c r="G89" s="14"/>
      <c r="H89" s="14"/>
      <c r="I89" s="14"/>
      <c r="J89" s="14"/>
      <c r="K89" s="14"/>
      <c r="L89" s="14"/>
      <c r="M89" s="14"/>
      <c r="N89" s="14"/>
      <c r="O89" s="14"/>
      <c r="P89" s="14"/>
      <c r="Q89" s="14"/>
    </row>
    <row r="90" spans="1:17" ht="15" thickBot="1" x14ac:dyDescent="0.35">
      <c r="B90" s="15" t="s">
        <v>226</v>
      </c>
      <c r="C90" s="15"/>
      <c r="D90" s="15" t="s">
        <v>289</v>
      </c>
      <c r="E90" s="15"/>
      <c r="F90" s="15" t="s">
        <v>227</v>
      </c>
      <c r="G90" s="15"/>
      <c r="H90" s="15" t="s">
        <v>228</v>
      </c>
      <c r="I90" s="15"/>
      <c r="J90" s="15" t="s">
        <v>229</v>
      </c>
      <c r="K90" s="15"/>
      <c r="L90" s="15" t="s">
        <v>230</v>
      </c>
      <c r="M90" s="15"/>
      <c r="N90" s="15" t="s">
        <v>231</v>
      </c>
      <c r="O90" s="15"/>
      <c r="P90" s="15" t="s">
        <v>232</v>
      </c>
      <c r="Q90" s="15"/>
    </row>
    <row r="91" spans="1:17" x14ac:dyDescent="0.3">
      <c r="B91" s="6" t="s">
        <v>233</v>
      </c>
      <c r="C91" s="6"/>
      <c r="D91" s="6" t="s">
        <v>290</v>
      </c>
      <c r="E91" s="6"/>
      <c r="F91" s="7">
        <v>36.305</v>
      </c>
      <c r="G91" s="6" t="s">
        <v>291</v>
      </c>
      <c r="H91" s="7">
        <v>2</v>
      </c>
      <c r="I91" s="6" t="s">
        <v>291</v>
      </c>
      <c r="J91" s="7">
        <v>18.152999999999999</v>
      </c>
      <c r="K91" s="6" t="s">
        <v>291</v>
      </c>
      <c r="L91" s="7">
        <v>1.012</v>
      </c>
      <c r="M91" s="6" t="s">
        <v>291</v>
      </c>
      <c r="N91" s="7">
        <v>0.371</v>
      </c>
      <c r="O91" s="6" t="s">
        <v>291</v>
      </c>
      <c r="P91" s="7">
        <v>4.2000000000000003E-2</v>
      </c>
      <c r="Q91" s="6"/>
    </row>
    <row r="92" spans="1:17" x14ac:dyDescent="0.3">
      <c r="B92" s="6"/>
      <c r="C92" s="6"/>
      <c r="D92" s="6" t="s">
        <v>293</v>
      </c>
      <c r="E92" s="6"/>
      <c r="F92" s="7">
        <v>36.305</v>
      </c>
      <c r="G92" s="6"/>
      <c r="H92" s="7">
        <v>1.538</v>
      </c>
      <c r="I92" s="6"/>
      <c r="J92" s="7">
        <v>23.608000000000001</v>
      </c>
      <c r="K92" s="6"/>
      <c r="L92" s="7">
        <v>1.012</v>
      </c>
      <c r="M92" s="6"/>
      <c r="N92" s="7">
        <v>0.35499999999999998</v>
      </c>
      <c r="O92" s="6"/>
      <c r="P92" s="7">
        <v>4.2000000000000003E-2</v>
      </c>
      <c r="Q92" s="6"/>
    </row>
    <row r="93" spans="1:17" x14ac:dyDescent="0.3">
      <c r="B93" s="6" t="s">
        <v>253</v>
      </c>
      <c r="C93" s="6"/>
      <c r="D93" s="6" t="s">
        <v>290</v>
      </c>
      <c r="E93" s="6"/>
      <c r="F93" s="7">
        <v>9.9640000000000004</v>
      </c>
      <c r="G93" s="6" t="s">
        <v>291</v>
      </c>
      <c r="H93" s="7">
        <v>2</v>
      </c>
      <c r="I93" s="6" t="s">
        <v>291</v>
      </c>
      <c r="J93" s="7">
        <v>4.9820000000000002</v>
      </c>
      <c r="K93" s="6" t="s">
        <v>291</v>
      </c>
      <c r="L93" s="7">
        <v>0.27800000000000002</v>
      </c>
      <c r="M93" s="6" t="s">
        <v>291</v>
      </c>
      <c r="N93" s="7">
        <v>0.75900000000000001</v>
      </c>
      <c r="O93" s="6" t="s">
        <v>291</v>
      </c>
      <c r="P93" s="7">
        <v>1.2E-2</v>
      </c>
      <c r="Q93" s="6"/>
    </row>
    <row r="94" spans="1:17" x14ac:dyDescent="0.3">
      <c r="B94" s="6"/>
      <c r="C94" s="6"/>
      <c r="D94" s="6" t="s">
        <v>293</v>
      </c>
      <c r="E94" s="6"/>
      <c r="F94" s="7">
        <v>9.9640000000000004</v>
      </c>
      <c r="G94" s="6"/>
      <c r="H94" s="7">
        <v>1.538</v>
      </c>
      <c r="I94" s="6"/>
      <c r="J94" s="7">
        <v>6.4790000000000001</v>
      </c>
      <c r="K94" s="6"/>
      <c r="L94" s="7">
        <v>0.27800000000000002</v>
      </c>
      <c r="M94" s="6"/>
      <c r="N94" s="7">
        <v>0.70099999999999996</v>
      </c>
      <c r="O94" s="6"/>
      <c r="P94" s="7">
        <v>1.2E-2</v>
      </c>
      <c r="Q94" s="6"/>
    </row>
    <row r="95" spans="1:17" x14ac:dyDescent="0.3">
      <c r="B95" s="6" t="s">
        <v>234</v>
      </c>
      <c r="C95" s="6"/>
      <c r="D95" s="6" t="s">
        <v>290</v>
      </c>
      <c r="E95" s="6"/>
      <c r="F95" s="7">
        <v>825.22500000000002</v>
      </c>
      <c r="G95" s="6"/>
      <c r="H95" s="7">
        <v>46</v>
      </c>
      <c r="I95" s="6"/>
      <c r="J95" s="7">
        <v>17.940000000000001</v>
      </c>
      <c r="K95" s="6"/>
      <c r="L95" s="7"/>
      <c r="M95" s="6"/>
      <c r="N95" s="7"/>
      <c r="O95" s="6"/>
      <c r="P95" s="7"/>
      <c r="Q95" s="6"/>
    </row>
    <row r="96" spans="1:17" x14ac:dyDescent="0.3">
      <c r="B96" s="6"/>
      <c r="C96" s="6"/>
      <c r="D96" s="6" t="s">
        <v>293</v>
      </c>
      <c r="E96" s="6"/>
      <c r="F96" s="7">
        <v>825.22500000000002</v>
      </c>
      <c r="G96" s="6"/>
      <c r="H96" s="7">
        <v>35.369999999999997</v>
      </c>
      <c r="I96" s="6"/>
      <c r="J96" s="7">
        <v>23.331</v>
      </c>
      <c r="K96" s="6"/>
      <c r="L96" s="7"/>
      <c r="M96" s="6"/>
      <c r="N96" s="7"/>
      <c r="O96" s="6"/>
      <c r="P96" s="7"/>
      <c r="Q96" s="6"/>
    </row>
    <row r="97" spans="2:17" x14ac:dyDescent="0.3">
      <c r="B97" s="6" t="s">
        <v>235</v>
      </c>
      <c r="C97" s="6"/>
      <c r="D97" s="6" t="s">
        <v>290</v>
      </c>
      <c r="E97" s="6"/>
      <c r="F97" s="7">
        <v>1.7549999999999999</v>
      </c>
      <c r="G97" s="6"/>
      <c r="H97" s="7">
        <v>1</v>
      </c>
      <c r="I97" s="6"/>
      <c r="J97" s="7">
        <v>1.7549999999999999</v>
      </c>
      <c r="K97" s="6"/>
      <c r="L97" s="7">
        <v>6.3E-2</v>
      </c>
      <c r="M97" s="6"/>
      <c r="N97" s="7">
        <v>0.80400000000000005</v>
      </c>
      <c r="O97" s="6"/>
      <c r="P97" s="7">
        <v>3.0000000000000001E-3</v>
      </c>
      <c r="Q97" s="6"/>
    </row>
    <row r="98" spans="2:17" ht="28.8" x14ac:dyDescent="0.3">
      <c r="B98" s="6" t="s">
        <v>254</v>
      </c>
      <c r="C98" s="6"/>
      <c r="D98" s="6" t="s">
        <v>290</v>
      </c>
      <c r="E98" s="6"/>
      <c r="F98" s="7">
        <v>69.31</v>
      </c>
      <c r="G98" s="6"/>
      <c r="H98" s="7">
        <v>1</v>
      </c>
      <c r="I98" s="6"/>
      <c r="J98" s="7">
        <v>69.31</v>
      </c>
      <c r="K98" s="6"/>
      <c r="L98" s="7">
        <v>2.4929999999999999</v>
      </c>
      <c r="M98" s="6"/>
      <c r="N98" s="7">
        <v>0.128</v>
      </c>
      <c r="O98" s="6"/>
      <c r="P98" s="7">
        <v>9.8000000000000004E-2</v>
      </c>
      <c r="Q98" s="6"/>
    </row>
    <row r="99" spans="2:17" x14ac:dyDescent="0.3">
      <c r="B99" s="6" t="s">
        <v>234</v>
      </c>
      <c r="C99" s="6"/>
      <c r="D99" s="6" t="s">
        <v>290</v>
      </c>
      <c r="E99" s="6"/>
      <c r="F99" s="7">
        <v>639.39599999999996</v>
      </c>
      <c r="G99" s="6"/>
      <c r="H99" s="7">
        <v>23</v>
      </c>
      <c r="I99" s="6"/>
      <c r="J99" s="7">
        <v>27.8</v>
      </c>
      <c r="K99" s="6"/>
      <c r="L99" s="7"/>
      <c r="M99" s="6"/>
      <c r="N99" s="7"/>
      <c r="O99" s="6"/>
      <c r="P99" s="7"/>
      <c r="Q99" s="6"/>
    </row>
    <row r="100" spans="2:17" x14ac:dyDescent="0.3">
      <c r="B100" s="6" t="s">
        <v>236</v>
      </c>
      <c r="C100" s="6"/>
      <c r="D100" s="6" t="s">
        <v>290</v>
      </c>
      <c r="E100" s="6"/>
      <c r="F100" s="7">
        <v>20.611000000000001</v>
      </c>
      <c r="G100" s="6"/>
      <c r="H100" s="7">
        <v>2</v>
      </c>
      <c r="I100" s="6"/>
      <c r="J100" s="7">
        <v>10.305</v>
      </c>
      <c r="K100" s="6"/>
      <c r="L100" s="7">
        <v>1.198</v>
      </c>
      <c r="M100" s="6"/>
      <c r="N100" s="7">
        <v>0.311</v>
      </c>
      <c r="O100" s="6"/>
      <c r="P100" s="7">
        <v>4.9000000000000002E-2</v>
      </c>
      <c r="Q100" s="6"/>
    </row>
    <row r="101" spans="2:17" x14ac:dyDescent="0.3">
      <c r="B101" s="6"/>
      <c r="C101" s="6"/>
      <c r="D101" s="6" t="s">
        <v>293</v>
      </c>
      <c r="E101" s="6"/>
      <c r="F101" s="7">
        <v>20.611000000000001</v>
      </c>
      <c r="G101" s="6"/>
      <c r="H101" s="7">
        <v>1.94</v>
      </c>
      <c r="I101" s="6"/>
      <c r="J101" s="7">
        <v>10.622999999999999</v>
      </c>
      <c r="K101" s="6"/>
      <c r="L101" s="7">
        <v>1.198</v>
      </c>
      <c r="M101" s="6"/>
      <c r="N101" s="7">
        <v>0.31</v>
      </c>
      <c r="O101" s="6"/>
      <c r="P101" s="7">
        <v>4.9000000000000002E-2</v>
      </c>
      <c r="Q101" s="6"/>
    </row>
    <row r="102" spans="2:17" ht="28.8" x14ac:dyDescent="0.3">
      <c r="B102" s="6" t="s">
        <v>255</v>
      </c>
      <c r="C102" s="6"/>
      <c r="D102" s="6" t="s">
        <v>290</v>
      </c>
      <c r="E102" s="6"/>
      <c r="F102" s="7">
        <v>35.170999999999999</v>
      </c>
      <c r="G102" s="6"/>
      <c r="H102" s="7">
        <v>2</v>
      </c>
      <c r="I102" s="6"/>
      <c r="J102" s="7">
        <v>17.585000000000001</v>
      </c>
      <c r="K102" s="6"/>
      <c r="L102" s="7">
        <v>2.044</v>
      </c>
      <c r="M102" s="6"/>
      <c r="N102" s="7">
        <v>0.14099999999999999</v>
      </c>
      <c r="O102" s="6"/>
      <c r="P102" s="7">
        <v>8.2000000000000003E-2</v>
      </c>
      <c r="Q102" s="6"/>
    </row>
    <row r="103" spans="2:17" x14ac:dyDescent="0.3">
      <c r="B103" s="6"/>
      <c r="C103" s="6"/>
      <c r="D103" s="6" t="s">
        <v>293</v>
      </c>
      <c r="E103" s="6"/>
      <c r="F103" s="7">
        <v>35.170999999999999</v>
      </c>
      <c r="G103" s="6"/>
      <c r="H103" s="7">
        <v>1.94</v>
      </c>
      <c r="I103" s="6"/>
      <c r="J103" s="7">
        <v>18.126999999999999</v>
      </c>
      <c r="K103" s="6"/>
      <c r="L103" s="7">
        <v>2.044</v>
      </c>
      <c r="M103" s="6"/>
      <c r="N103" s="7">
        <v>0.14299999999999999</v>
      </c>
      <c r="O103" s="6"/>
      <c r="P103" s="7">
        <v>8.2000000000000003E-2</v>
      </c>
      <c r="Q103" s="6"/>
    </row>
    <row r="104" spans="2:17" x14ac:dyDescent="0.3">
      <c r="B104" s="6" t="s">
        <v>234</v>
      </c>
      <c r="C104" s="6"/>
      <c r="D104" s="6" t="s">
        <v>290</v>
      </c>
      <c r="E104" s="6"/>
      <c r="F104" s="7">
        <v>395.83800000000002</v>
      </c>
      <c r="G104" s="6"/>
      <c r="H104" s="7">
        <v>46</v>
      </c>
      <c r="I104" s="6"/>
      <c r="J104" s="7">
        <v>8.6050000000000004</v>
      </c>
      <c r="K104" s="6"/>
      <c r="L104" s="7"/>
      <c r="M104" s="6"/>
      <c r="N104" s="7"/>
      <c r="O104" s="6"/>
      <c r="P104" s="7"/>
      <c r="Q104" s="6"/>
    </row>
    <row r="105" spans="2:17" x14ac:dyDescent="0.3">
      <c r="B105" s="6"/>
      <c r="C105" s="6"/>
      <c r="D105" s="6" t="s">
        <v>293</v>
      </c>
      <c r="E105" s="6"/>
      <c r="F105" s="7">
        <v>395.83800000000002</v>
      </c>
      <c r="G105" s="6"/>
      <c r="H105" s="7">
        <v>44.625</v>
      </c>
      <c r="I105" s="6"/>
      <c r="J105" s="7">
        <v>8.8699999999999992</v>
      </c>
      <c r="K105" s="6"/>
      <c r="L105" s="7"/>
      <c r="M105" s="6"/>
      <c r="N105" s="7"/>
      <c r="O105" s="6"/>
      <c r="P105" s="7"/>
      <c r="Q105" s="6"/>
    </row>
    <row r="106" spans="2:17" ht="15" thickBot="1" x14ac:dyDescent="0.35">
      <c r="B106" s="16"/>
      <c r="C106" s="16"/>
      <c r="D106" s="16"/>
      <c r="E106" s="16"/>
      <c r="F106" s="16"/>
      <c r="G106" s="16"/>
      <c r="H106" s="16"/>
      <c r="I106" s="16"/>
      <c r="J106" s="16"/>
      <c r="K106" s="16"/>
      <c r="L106" s="16"/>
      <c r="M106" s="16"/>
      <c r="N106" s="16"/>
      <c r="O106" s="16"/>
      <c r="P106" s="16"/>
      <c r="Q106" s="16"/>
    </row>
    <row r="107" spans="2:17" ht="14.4" customHeight="1" x14ac:dyDescent="0.3">
      <c r="B107" s="17" t="s">
        <v>296</v>
      </c>
      <c r="C107" s="17"/>
      <c r="D107" s="17"/>
      <c r="E107" s="17"/>
      <c r="F107" s="17"/>
      <c r="G107" s="17"/>
      <c r="H107" s="17"/>
      <c r="I107" s="17"/>
      <c r="J107" s="17"/>
      <c r="K107" s="17"/>
      <c r="L107" s="17"/>
      <c r="M107" s="17"/>
      <c r="N107" s="17"/>
      <c r="O107" s="17"/>
      <c r="P107" s="17"/>
      <c r="Q107" s="17"/>
    </row>
    <row r="108" spans="2:17" ht="14.4" customHeight="1" x14ac:dyDescent="0.3">
      <c r="B108" s="18" t="s">
        <v>237</v>
      </c>
      <c r="C108" s="18"/>
      <c r="D108" s="18"/>
      <c r="E108" s="18"/>
      <c r="F108" s="18"/>
      <c r="G108" s="18"/>
      <c r="H108" s="18"/>
      <c r="I108" s="18"/>
      <c r="J108" s="18"/>
      <c r="K108" s="18"/>
      <c r="L108" s="18"/>
      <c r="M108" s="18"/>
      <c r="N108" s="18"/>
      <c r="O108" s="18"/>
      <c r="P108" s="18"/>
      <c r="Q108" s="18"/>
    </row>
    <row r="109" spans="2:17" ht="14.4" customHeight="1" x14ac:dyDescent="0.3">
      <c r="B109" s="19" t="s">
        <v>297</v>
      </c>
      <c r="C109" s="19"/>
      <c r="D109" s="19"/>
      <c r="E109" s="19"/>
      <c r="F109" s="19"/>
      <c r="G109" s="19"/>
      <c r="H109" s="19"/>
      <c r="I109" s="19"/>
      <c r="J109" s="19"/>
      <c r="K109" s="19"/>
      <c r="L109" s="19"/>
      <c r="M109" s="19"/>
      <c r="N109" s="19"/>
      <c r="O109" s="19"/>
      <c r="P109" s="19"/>
      <c r="Q109" s="19"/>
    </row>
    <row r="111" spans="2:17" ht="15" thickBot="1" x14ac:dyDescent="0.35">
      <c r="B111" s="14" t="s">
        <v>238</v>
      </c>
      <c r="C111" s="14"/>
      <c r="D111" s="14"/>
      <c r="E111" s="14"/>
      <c r="F111" s="14"/>
      <c r="G111" s="14"/>
      <c r="H111" s="14"/>
      <c r="I111" s="14"/>
      <c r="J111" s="14"/>
      <c r="K111" s="14"/>
      <c r="L111" s="14"/>
      <c r="M111" s="14"/>
      <c r="N111" s="14"/>
      <c r="O111" s="14"/>
    </row>
    <row r="112" spans="2:17" ht="15" thickBot="1" x14ac:dyDescent="0.35">
      <c r="B112" s="15" t="s">
        <v>226</v>
      </c>
      <c r="C112" s="15"/>
      <c r="D112" s="15" t="s">
        <v>227</v>
      </c>
      <c r="E112" s="15"/>
      <c r="F112" s="15" t="s">
        <v>228</v>
      </c>
      <c r="G112" s="15"/>
      <c r="H112" s="15" t="s">
        <v>229</v>
      </c>
      <c r="I112" s="15"/>
      <c r="J112" s="15" t="s">
        <v>230</v>
      </c>
      <c r="K112" s="15"/>
      <c r="L112" s="15" t="s">
        <v>231</v>
      </c>
      <c r="M112" s="15"/>
      <c r="N112" s="15" t="s">
        <v>232</v>
      </c>
      <c r="O112" s="15"/>
    </row>
    <row r="113" spans="2:17" x14ac:dyDescent="0.3">
      <c r="B113" s="6" t="s">
        <v>1</v>
      </c>
      <c r="C113" s="6"/>
      <c r="D113" s="7">
        <v>31.523</v>
      </c>
      <c r="E113" s="6"/>
      <c r="F113" s="7">
        <v>1</v>
      </c>
      <c r="G113" s="6"/>
      <c r="H113" s="7">
        <v>31.523</v>
      </c>
      <c r="I113" s="6"/>
      <c r="J113" s="7">
        <v>0.13</v>
      </c>
      <c r="K113" s="6"/>
      <c r="L113" s="7">
        <v>0.72199999999999998</v>
      </c>
      <c r="M113" s="6"/>
      <c r="N113" s="7">
        <v>6.0000000000000001E-3</v>
      </c>
      <c r="O113" s="6"/>
    </row>
    <row r="114" spans="2:17" x14ac:dyDescent="0.3">
      <c r="B114" s="6" t="s">
        <v>234</v>
      </c>
      <c r="C114" s="6"/>
      <c r="D114" s="7">
        <v>5580.07</v>
      </c>
      <c r="E114" s="6"/>
      <c r="F114" s="7">
        <v>23</v>
      </c>
      <c r="G114" s="6"/>
      <c r="H114" s="7">
        <v>242.61199999999999</v>
      </c>
      <c r="I114" s="6"/>
      <c r="J114" s="7"/>
      <c r="K114" s="6"/>
      <c r="L114" s="7"/>
      <c r="M114" s="6"/>
      <c r="N114" s="7"/>
      <c r="O114" s="6"/>
    </row>
    <row r="115" spans="2:17" ht="15" thickBot="1" x14ac:dyDescent="0.35">
      <c r="B115" s="16"/>
      <c r="C115" s="16"/>
      <c r="D115" s="16"/>
      <c r="E115" s="16"/>
      <c r="F115" s="16"/>
      <c r="G115" s="16"/>
      <c r="H115" s="16"/>
      <c r="I115" s="16"/>
      <c r="J115" s="16"/>
      <c r="K115" s="16"/>
      <c r="L115" s="16"/>
      <c r="M115" s="16"/>
      <c r="N115" s="16"/>
      <c r="O115" s="16"/>
    </row>
    <row r="116" spans="2:17" ht="14.4" customHeight="1" x14ac:dyDescent="0.3">
      <c r="B116" s="17" t="s">
        <v>237</v>
      </c>
      <c r="C116" s="17"/>
      <c r="D116" s="17"/>
      <c r="E116" s="17"/>
      <c r="F116" s="17"/>
      <c r="G116" s="17"/>
      <c r="H116" s="17"/>
      <c r="I116" s="17"/>
      <c r="J116" s="17"/>
      <c r="K116" s="17"/>
      <c r="L116" s="17"/>
      <c r="M116" s="17"/>
      <c r="N116" s="17"/>
      <c r="O116" s="17"/>
    </row>
    <row r="119" spans="2:17" ht="18" x14ac:dyDescent="0.3">
      <c r="B119" s="8" t="s">
        <v>298</v>
      </c>
    </row>
    <row r="121" spans="2:17" ht="15" thickBot="1" x14ac:dyDescent="0.35">
      <c r="B121" s="14" t="s">
        <v>299</v>
      </c>
      <c r="C121" s="14"/>
      <c r="D121" s="14"/>
      <c r="E121" s="14"/>
      <c r="F121" s="14"/>
      <c r="G121" s="14"/>
      <c r="H121" s="14"/>
      <c r="I121" s="14"/>
      <c r="J121" s="14"/>
      <c r="K121" s="14"/>
      <c r="L121" s="14"/>
      <c r="M121" s="14"/>
      <c r="N121" s="14"/>
      <c r="O121" s="14"/>
      <c r="P121" s="14"/>
      <c r="Q121" s="14"/>
    </row>
    <row r="122" spans="2:17" ht="25.8" customHeight="1" thickBot="1" x14ac:dyDescent="0.35">
      <c r="B122" s="15"/>
      <c r="C122" s="15"/>
      <c r="D122" s="15" t="s">
        <v>300</v>
      </c>
      <c r="E122" s="15"/>
      <c r="F122" s="15" t="s">
        <v>301</v>
      </c>
      <c r="G122" s="15"/>
      <c r="H122" s="15" t="s">
        <v>228</v>
      </c>
      <c r="I122" s="15"/>
      <c r="J122" s="15" t="s">
        <v>302</v>
      </c>
      <c r="K122" s="15"/>
      <c r="L122" s="15" t="s">
        <v>303</v>
      </c>
      <c r="M122" s="15"/>
      <c r="N122" s="15" t="s">
        <v>304</v>
      </c>
      <c r="O122" s="15"/>
      <c r="P122" s="15" t="s">
        <v>305</v>
      </c>
      <c r="Q122" s="15"/>
    </row>
    <row r="123" spans="2:17" x14ac:dyDescent="0.3">
      <c r="B123" s="6" t="s">
        <v>233</v>
      </c>
      <c r="C123" s="6"/>
      <c r="D123" s="7">
        <v>0.69899999999999995</v>
      </c>
      <c r="E123" s="6"/>
      <c r="F123" s="7">
        <v>7.8639999999999999</v>
      </c>
      <c r="G123" s="6"/>
      <c r="H123" s="7">
        <v>2</v>
      </c>
      <c r="I123" s="6"/>
      <c r="J123" s="7">
        <v>0.02</v>
      </c>
      <c r="K123" s="6"/>
      <c r="L123" s="7">
        <v>0.76900000000000002</v>
      </c>
      <c r="M123" s="6"/>
      <c r="N123" s="7">
        <v>0.81299999999999994</v>
      </c>
      <c r="O123" s="6"/>
      <c r="P123" s="7">
        <v>0.5</v>
      </c>
      <c r="Q123" s="6"/>
    </row>
    <row r="124" spans="2:17" x14ac:dyDescent="0.3">
      <c r="B124" s="6" t="s">
        <v>236</v>
      </c>
      <c r="C124" s="6"/>
      <c r="D124" s="7">
        <v>0.96899999999999997</v>
      </c>
      <c r="E124" s="6"/>
      <c r="F124" s="7">
        <v>0.68899999999999995</v>
      </c>
      <c r="G124" s="6"/>
      <c r="H124" s="7">
        <v>2</v>
      </c>
      <c r="I124" s="6"/>
      <c r="J124" s="7">
        <v>0.70899999999999996</v>
      </c>
      <c r="K124" s="6"/>
      <c r="L124" s="7">
        <v>0.97</v>
      </c>
      <c r="M124" s="6"/>
      <c r="N124" s="7">
        <v>1</v>
      </c>
      <c r="O124" s="6"/>
      <c r="P124" s="7">
        <v>0.5</v>
      </c>
      <c r="Q124" s="6"/>
    </row>
    <row r="125" spans="2:17" ht="15" thickBot="1" x14ac:dyDescent="0.35">
      <c r="B125" s="16"/>
      <c r="C125" s="16"/>
      <c r="D125" s="16"/>
      <c r="E125" s="16"/>
      <c r="F125" s="16"/>
      <c r="G125" s="16"/>
      <c r="H125" s="16"/>
      <c r="I125" s="16"/>
      <c r="J125" s="16"/>
      <c r="K125" s="16"/>
      <c r="L125" s="16"/>
      <c r="M125" s="16"/>
      <c r="N125" s="16"/>
      <c r="O125" s="16"/>
      <c r="P125" s="16"/>
      <c r="Q125" s="16"/>
    </row>
  </sheetData>
  <mergeCells count="65">
    <mergeCell ref="P122:Q122"/>
    <mergeCell ref="B125:Q125"/>
    <mergeCell ref="B115:O115"/>
    <mergeCell ref="B116:O116"/>
    <mergeCell ref="B121:Q121"/>
    <mergeCell ref="B122:C122"/>
    <mergeCell ref="D122:E122"/>
    <mergeCell ref="F122:G122"/>
    <mergeCell ref="H122:I122"/>
    <mergeCell ref="J122:K122"/>
    <mergeCell ref="L122:M122"/>
    <mergeCell ref="N122:O122"/>
    <mergeCell ref="B111:O111"/>
    <mergeCell ref="B112:C112"/>
    <mergeCell ref="D112:E112"/>
    <mergeCell ref="F112:G112"/>
    <mergeCell ref="H112:I112"/>
    <mergeCell ref="J112:K112"/>
    <mergeCell ref="L112:M112"/>
    <mergeCell ref="N112:O112"/>
    <mergeCell ref="B109:Q109"/>
    <mergeCell ref="N80:O80"/>
    <mergeCell ref="P80:Q80"/>
    <mergeCell ref="B83:Q83"/>
    <mergeCell ref="B89:Q89"/>
    <mergeCell ref="B90:C90"/>
    <mergeCell ref="D90:E90"/>
    <mergeCell ref="F90:G90"/>
    <mergeCell ref="H90:I90"/>
    <mergeCell ref="J90:K90"/>
    <mergeCell ref="L90:M90"/>
    <mergeCell ref="N90:O90"/>
    <mergeCell ref="P90:Q90"/>
    <mergeCell ref="B106:Q106"/>
    <mergeCell ref="B107:Q107"/>
    <mergeCell ref="B108:Q108"/>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BBCEB127-47DF-40C4-B2A4-91C966212A2F}"/>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9F50-68DF-4694-8290-35B982EAE807}">
  <dimension ref="A1:K10"/>
  <sheetViews>
    <sheetView workbookViewId="0">
      <pane xSplit="1" topLeftCell="B1" activePane="topRight" state="frozen"/>
      <selection pane="topRight" activeCell="A5" sqref="A5"/>
    </sheetView>
  </sheetViews>
  <sheetFormatPr defaultRowHeight="14.4" x14ac:dyDescent="0.3"/>
  <cols>
    <col min="1" max="1" width="15.44140625" bestFit="1" customWidth="1"/>
  </cols>
  <sheetData>
    <row r="1" spans="1:11" x14ac:dyDescent="0.3">
      <c r="A1" t="s">
        <v>595</v>
      </c>
      <c r="B1" t="s">
        <v>205</v>
      </c>
      <c r="C1" t="s">
        <v>114</v>
      </c>
      <c r="E1" t="s">
        <v>218</v>
      </c>
      <c r="G1" t="s">
        <v>209</v>
      </c>
      <c r="H1" t="s">
        <v>114</v>
      </c>
      <c r="J1" t="s">
        <v>221</v>
      </c>
      <c r="K1" t="s">
        <v>114</v>
      </c>
    </row>
    <row r="2" spans="1:11" x14ac:dyDescent="0.3">
      <c r="B2">
        <v>25</v>
      </c>
      <c r="C2">
        <v>-1.5</v>
      </c>
      <c r="E2">
        <v>-0.5</v>
      </c>
      <c r="G2">
        <v>10</v>
      </c>
      <c r="H2">
        <f>C2</f>
        <v>-1.5</v>
      </c>
      <c r="J2">
        <v>20</v>
      </c>
      <c r="K2">
        <v>-1.5</v>
      </c>
    </row>
    <row r="3" spans="1:11" x14ac:dyDescent="0.3">
      <c r="B3" t="s">
        <v>206</v>
      </c>
      <c r="C3" t="s">
        <v>113</v>
      </c>
      <c r="E3" t="s">
        <v>219</v>
      </c>
      <c r="G3" t="s">
        <v>210</v>
      </c>
      <c r="H3" t="s">
        <v>113</v>
      </c>
      <c r="J3" t="s">
        <v>220</v>
      </c>
      <c r="K3" t="s">
        <v>113</v>
      </c>
    </row>
    <row r="4" spans="1:11" x14ac:dyDescent="0.3">
      <c r="A4" t="s">
        <v>593</v>
      </c>
      <c r="B4">
        <v>75</v>
      </c>
      <c r="C4">
        <v>1.5</v>
      </c>
      <c r="E4">
        <v>0.5</v>
      </c>
      <c r="G4">
        <v>30</v>
      </c>
      <c r="H4">
        <f>C4</f>
        <v>1.5</v>
      </c>
      <c r="J4">
        <v>50</v>
      </c>
      <c r="K4">
        <v>1.5</v>
      </c>
    </row>
    <row r="5" spans="1:11" x14ac:dyDescent="0.3">
      <c r="A5" s="10" t="s">
        <v>594</v>
      </c>
      <c r="G5" t="s">
        <v>211</v>
      </c>
      <c r="J5" t="s">
        <v>222</v>
      </c>
    </row>
    <row r="6" spans="1:11" x14ac:dyDescent="0.3">
      <c r="G6">
        <v>50</v>
      </c>
      <c r="J6">
        <v>80</v>
      </c>
    </row>
    <row r="7" spans="1:11" x14ac:dyDescent="0.3">
      <c r="G7" t="s">
        <v>212</v>
      </c>
    </row>
    <row r="8" spans="1:11" x14ac:dyDescent="0.3">
      <c r="G8">
        <v>70</v>
      </c>
    </row>
    <row r="9" spans="1:11" x14ac:dyDescent="0.3">
      <c r="G9" t="s">
        <v>213</v>
      </c>
    </row>
    <row r="10" spans="1:11" x14ac:dyDescent="0.3">
      <c r="G10">
        <v>90</v>
      </c>
    </row>
  </sheetData>
  <hyperlinks>
    <hyperlink ref="A5" location="List_of_links" display="Links" xr:uid="{CE9D13DB-C85A-40BF-9BEF-2120376A4CC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D324-E45E-488F-8BB5-68D5B1AE010D}">
  <dimension ref="A1:AF134"/>
  <sheetViews>
    <sheetView zoomScaleNormal="100" workbookViewId="0">
      <pane xSplit="1" topLeftCell="B1" activePane="topRight" state="frozen"/>
      <selection pane="topRight" activeCell="A5" sqref="A5"/>
    </sheetView>
  </sheetViews>
  <sheetFormatPr defaultRowHeight="14.4" x14ac:dyDescent="0.3"/>
  <cols>
    <col min="1" max="1" width="21.6640625" bestFit="1" customWidth="1"/>
    <col min="2" max="2" width="23.5546875" customWidth="1"/>
    <col min="3" max="3" width="24.88671875" customWidth="1"/>
    <col min="4" max="4" width="24.44140625" customWidth="1"/>
    <col min="5" max="5" width="21.6640625" customWidth="1"/>
    <col min="6" max="6" width="20.109375" customWidth="1"/>
    <col min="11" max="11" width="10.77734375" bestFit="1" customWidth="1"/>
    <col min="12" max="12" width="10.77734375" customWidth="1"/>
  </cols>
  <sheetData>
    <row r="1" spans="1:32" x14ac:dyDescent="0.3">
      <c r="A1" t="s">
        <v>596</v>
      </c>
      <c r="B1" t="str">
        <f>'Full Data Set'!AD1</f>
        <v>Slope 1 FCR PreBFR</v>
      </c>
      <c r="C1" t="str">
        <f>'Full Data Set'!AE1</f>
        <v>Slope 1 FCR PostBFR</v>
      </c>
      <c r="D1" t="str">
        <f>'Full Data Set'!AF1</f>
        <v>Slope 1 FCR PreTRE</v>
      </c>
      <c r="E1" t="str">
        <f>'Full Data Set'!AG1</f>
        <v>Slope 1 FCR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Set'!AD2</f>
        <v>-0.16785714299999999</v>
      </c>
      <c r="C2">
        <f>'Full Data Set'!AE2</f>
        <v>-0.21249999999999999</v>
      </c>
      <c r="D2">
        <f>'Full Data Set'!AF2</f>
        <v>-0.45535714300000002</v>
      </c>
      <c r="E2">
        <f>'Full Data Set'!AG2</f>
        <v>-1.508928571</v>
      </c>
      <c r="F2">
        <v>1</v>
      </c>
      <c r="H2">
        <f>'Graph x axis'!B2</f>
        <v>25</v>
      </c>
      <c r="I2">
        <f>'Graph x axis'!C2</f>
        <v>-1.5</v>
      </c>
      <c r="K2" t="s">
        <v>205</v>
      </c>
      <c r="L2">
        <f>H2+I2</f>
        <v>23.5</v>
      </c>
      <c r="M2">
        <f>AVERAGE(D2:D26)</f>
        <v>-0.43421428575999999</v>
      </c>
      <c r="N2">
        <f>_xlfn.STDEV.S(D2:D26)</f>
        <v>0.14724265559270958</v>
      </c>
      <c r="O2">
        <f>H2+I4</f>
        <v>26.5</v>
      </c>
      <c r="P2">
        <f>AVERAGE(B2:B26)</f>
        <v>-0.39319667408000003</v>
      </c>
      <c r="Q2">
        <f>_xlfn.STDEV.S(B2:B26)</f>
        <v>0.11232468008298259</v>
      </c>
      <c r="S2">
        <f>'Graph x axis'!E2</f>
        <v>-0.5</v>
      </c>
      <c r="U2">
        <f>H2+S2+I2</f>
        <v>23</v>
      </c>
      <c r="V2">
        <f>AVERAGE(D2:D15)</f>
        <v>-0.43278061221428576</v>
      </c>
      <c r="W2">
        <f>_xlfn.STDEV.S(D2:D15)</f>
        <v>0.15443408214628912</v>
      </c>
      <c r="X2">
        <f>H2+S4+I2</f>
        <v>24</v>
      </c>
      <c r="Y2">
        <f>AVERAGE(D16:D26)</f>
        <v>-0.43603896118181817</v>
      </c>
      <c r="Z2">
        <f>_xlfn.STDEV.S(D16:D26)</f>
        <v>0.14498816394210409</v>
      </c>
      <c r="AA2">
        <f>H2+S2+I4</f>
        <v>26</v>
      </c>
      <c r="AB2">
        <f>AVERAGE(B2:B15)</f>
        <v>-0.36871855064285713</v>
      </c>
      <c r="AC2">
        <f>_xlfn.STDEV.S(B2:B15)</f>
        <v>0.11761555305588754</v>
      </c>
      <c r="AD2">
        <f>H2+S4+I4</f>
        <v>27</v>
      </c>
      <c r="AE2">
        <f>AVERAGE(B16:B26)</f>
        <v>-0.42435064936363637</v>
      </c>
      <c r="AF2">
        <f>_xlfn.STDEV.S(B16:B26)</f>
        <v>0.10193370426691618</v>
      </c>
    </row>
    <row r="3" spans="1:32" x14ac:dyDescent="0.3">
      <c r="B3">
        <f>'Full Data Set'!AD3</f>
        <v>-0.29642857099999997</v>
      </c>
      <c r="C3">
        <f>'Full Data Set'!AE3</f>
        <v>-0.38750000000000001</v>
      </c>
      <c r="D3">
        <f>'Full Data Set'!AF3</f>
        <v>-0.33214285700000001</v>
      </c>
      <c r="E3">
        <f>'Full Data Set'!AG3</f>
        <v>-0.71250000000000002</v>
      </c>
      <c r="F3">
        <v>1</v>
      </c>
      <c r="H3" t="s">
        <v>206</v>
      </c>
      <c r="I3" t="s">
        <v>113</v>
      </c>
      <c r="K3" t="s">
        <v>206</v>
      </c>
      <c r="L3">
        <f>H4+I2</f>
        <v>73.5</v>
      </c>
      <c r="M3">
        <f>AVERAGE(E2:E26)</f>
        <v>-0.63285714287999983</v>
      </c>
      <c r="N3">
        <f>_xlfn.STDEV.S(E2:E26)</f>
        <v>0.34350640719144881</v>
      </c>
      <c r="O3">
        <f>H4+I4</f>
        <v>76.5</v>
      </c>
      <c r="P3">
        <f>AVERAGE(C2:C26)</f>
        <v>-0.46739560436000005</v>
      </c>
      <c r="Q3">
        <f>_xlfn.STDEV.S(C2:C26)</f>
        <v>0.12912355130435066</v>
      </c>
      <c r="S3" t="str">
        <f>'Graph x axis'!E3</f>
        <v>Women</v>
      </c>
      <c r="U3">
        <f>H4+S2+I2</f>
        <v>73</v>
      </c>
      <c r="V3">
        <f>AVERAGE(E2:E15)</f>
        <v>-0.75599489799999986</v>
      </c>
      <c r="W3">
        <f>_xlfn.STDEV.S(E2:E15)</f>
        <v>0.41720245928316246</v>
      </c>
      <c r="X3">
        <f>H4+S4+I2</f>
        <v>74</v>
      </c>
      <c r="Y3">
        <f>AVERAGE(E16:E26)</f>
        <v>-0.47613636363636369</v>
      </c>
      <c r="Z3">
        <f>_xlfn.STDEV.S(E16:E26)</f>
        <v>9.3118700015062769E-2</v>
      </c>
      <c r="AA3">
        <f>H4+S2+I4</f>
        <v>76</v>
      </c>
      <c r="AB3">
        <f>AVERAGE(C2:C15)</f>
        <v>-0.48323194664285712</v>
      </c>
      <c r="AC3">
        <f>_xlfn.STDEV.S(C2:C15)</f>
        <v>0.16694698425632651</v>
      </c>
      <c r="AD3">
        <f>H4+S4+I4</f>
        <v>77</v>
      </c>
      <c r="AE3">
        <f>AVERAGE(C16:C26)</f>
        <v>-0.44724025963636366</v>
      </c>
      <c r="AF3">
        <f>_xlfn.STDEV.S(C16:C26)</f>
        <v>5.4628637552346114E-2</v>
      </c>
    </row>
    <row r="4" spans="1:32" x14ac:dyDescent="0.3">
      <c r="A4" t="s">
        <v>593</v>
      </c>
      <c r="B4">
        <f>'Full Data Set'!AD4</f>
        <v>-0.46964285700000002</v>
      </c>
      <c r="C4">
        <f>'Full Data Set'!AE4</f>
        <v>-0.610714286</v>
      </c>
      <c r="D4">
        <f>'Full Data Set'!AF4</f>
        <v>-0.36964285699999999</v>
      </c>
      <c r="E4">
        <f>'Full Data Set'!AG4</f>
        <v>-0.65357142899999998</v>
      </c>
      <c r="F4">
        <v>1</v>
      </c>
      <c r="H4">
        <f>'Graph x axis'!B4</f>
        <v>75</v>
      </c>
      <c r="I4">
        <f>'Graph x axis'!C4</f>
        <v>1.5</v>
      </c>
      <c r="S4">
        <f>'Graph x axis'!E4</f>
        <v>0.5</v>
      </c>
    </row>
    <row r="5" spans="1:32" ht="15" customHeight="1" x14ac:dyDescent="0.3">
      <c r="A5" s="10" t="s">
        <v>594</v>
      </c>
      <c r="B5">
        <f>'Full Data Set'!AD5</f>
        <v>-0.423214286</v>
      </c>
      <c r="C5">
        <f>'Full Data Set'!AE5</f>
        <v>-0.53214285699999997</v>
      </c>
      <c r="D5">
        <f>'Full Data Set'!AF5</f>
        <v>-0.44285714300000001</v>
      </c>
      <c r="E5">
        <f>'Full Data Set'!AG5</f>
        <v>-0.51785714299999996</v>
      </c>
      <c r="F5">
        <v>1</v>
      </c>
    </row>
    <row r="6" spans="1:32" ht="15" customHeight="1" x14ac:dyDescent="0.3">
      <c r="B6">
        <f>'Full Data Set'!AD6</f>
        <v>-0.43928571399999999</v>
      </c>
      <c r="C6">
        <f>'Full Data Set'!AE6</f>
        <v>-0.41071428599999998</v>
      </c>
      <c r="D6">
        <f>'Full Data Set'!AF6</f>
        <v>-0.39107142900000003</v>
      </c>
      <c r="E6">
        <f>'Full Data Set'!AG6</f>
        <v>-0.56607142899999996</v>
      </c>
      <c r="F6">
        <v>1</v>
      </c>
    </row>
    <row r="7" spans="1:32" x14ac:dyDescent="0.3">
      <c r="A7" t="s">
        <v>636</v>
      </c>
      <c r="B7">
        <f>'Full Data Set'!AD7</f>
        <v>-0.41071428599999998</v>
      </c>
      <c r="C7">
        <f>'Full Data Set'!AE7</f>
        <v>-0.41071428599999998</v>
      </c>
      <c r="D7">
        <f>'Full Data Set'!AF7</f>
        <v>-0.38035714300000001</v>
      </c>
      <c r="E7">
        <f>'Full Data Set'!AG7</f>
        <v>-0.52321428599999997</v>
      </c>
      <c r="F7">
        <v>1</v>
      </c>
    </row>
    <row r="8" spans="1:32" x14ac:dyDescent="0.3">
      <c r="A8" t="s">
        <v>635</v>
      </c>
      <c r="B8">
        <f>'Full Data Set'!AD8</f>
        <v>-0.24821428600000001</v>
      </c>
      <c r="C8">
        <f>'Full Data Set'!AE8</f>
        <v>-0.375</v>
      </c>
      <c r="D8">
        <f>'Full Data Set'!AF8</f>
        <v>-0.28749999999999998</v>
      </c>
      <c r="E8">
        <f>'Full Data Set'!AG8</f>
        <v>-0.40535714299999998</v>
      </c>
      <c r="F8">
        <v>1</v>
      </c>
    </row>
    <row r="9" spans="1:32" x14ac:dyDescent="0.3">
      <c r="A9" t="s">
        <v>634</v>
      </c>
      <c r="B9">
        <f>'Full Data Set'!AD9</f>
        <v>-0.30714285699999999</v>
      </c>
      <c r="C9">
        <f>'Full Data Set'!AE9</f>
        <v>-0.423214286</v>
      </c>
      <c r="D9">
        <f>'Full Data Set'!AF9</f>
        <v>-0.26250000000000001</v>
      </c>
      <c r="E9">
        <f>'Full Data Set'!AG9</f>
        <v>-0.35178571400000003</v>
      </c>
      <c r="F9">
        <v>1</v>
      </c>
    </row>
    <row r="10" spans="1:32" x14ac:dyDescent="0.3">
      <c r="B10">
        <f>'Full Data Set'!AD10</f>
        <v>-0.321428571</v>
      </c>
      <c r="C10">
        <f>'Full Data Set'!AE10</f>
        <v>-0.382142857</v>
      </c>
      <c r="D10">
        <f>'Full Data Set'!AF10</f>
        <v>-0.59642857100000002</v>
      </c>
      <c r="E10">
        <f>'Full Data Set'!AG10</f>
        <v>-0.64464285700000001</v>
      </c>
      <c r="F10">
        <v>1</v>
      </c>
    </row>
    <row r="11" spans="1:32" x14ac:dyDescent="0.3">
      <c r="B11">
        <f>'Full Data Set'!AD11</f>
        <v>-0.56920256599999997</v>
      </c>
      <c r="C11">
        <f>'Full Data Set'!AE11</f>
        <v>-0.636675824</v>
      </c>
      <c r="D11">
        <f>'Full Data Set'!AF11</f>
        <v>-0.80178571399999998</v>
      </c>
      <c r="E11">
        <f>'Full Data Set'!AG11</f>
        <v>-1.1071428569999999</v>
      </c>
      <c r="F11">
        <v>1</v>
      </c>
    </row>
    <row r="12" spans="1:32" x14ac:dyDescent="0.3">
      <c r="B12">
        <f>'Full Data Set'!AD12</f>
        <v>-0.56071428599999995</v>
      </c>
      <c r="C12">
        <f>'Full Data Set'!AE12</f>
        <v>-0.50178571400000005</v>
      </c>
      <c r="D12">
        <f>'Full Data Set'!AF12</f>
        <v>-0.40714285700000002</v>
      </c>
      <c r="E12">
        <f>'Full Data Set'!AG12</f>
        <v>-0.62678571400000005</v>
      </c>
      <c r="F12">
        <v>1</v>
      </c>
    </row>
    <row r="13" spans="1:32" x14ac:dyDescent="0.3">
      <c r="B13">
        <f>'Full Data Set'!AD13</f>
        <v>-0.39107142900000003</v>
      </c>
      <c r="C13">
        <f>'Full Data Set'!AE13</f>
        <v>-0.616071429</v>
      </c>
      <c r="D13">
        <f>'Full Data Set'!AF13</f>
        <v>-0.55892857100000004</v>
      </c>
      <c r="E13">
        <f>'Full Data Set'!AG13</f>
        <v>-1.691071429</v>
      </c>
      <c r="F13">
        <v>1</v>
      </c>
    </row>
    <row r="14" spans="1:32" ht="14.4" customHeight="1" x14ac:dyDescent="0.3">
      <c r="B14">
        <f>'Full Data Set'!AD14</f>
        <v>-0.27678571400000002</v>
      </c>
      <c r="C14">
        <f>'Full Data Set'!AE14</f>
        <v>-0.36964285699999999</v>
      </c>
      <c r="D14">
        <f>'Full Data Set'!AF14</f>
        <v>-0.217857143</v>
      </c>
      <c r="E14">
        <f>'Full Data Set'!AG14</f>
        <v>-0.32500000000000001</v>
      </c>
      <c r="F14">
        <v>1</v>
      </c>
    </row>
    <row r="15" spans="1:32" x14ac:dyDescent="0.3">
      <c r="B15">
        <f>'Full Data Set'!AD15</f>
        <v>-0.28035714299999998</v>
      </c>
      <c r="C15">
        <f>'Full Data Set'!AE15</f>
        <v>-0.89642857099999995</v>
      </c>
      <c r="D15">
        <f>'Full Data Set'!AF15</f>
        <v>-0.55535714300000005</v>
      </c>
      <c r="E15">
        <f>'Full Data Set'!AG15</f>
        <v>-0.95</v>
      </c>
      <c r="F15">
        <v>1</v>
      </c>
    </row>
    <row r="16" spans="1:32" ht="15" customHeight="1" x14ac:dyDescent="0.3">
      <c r="B16">
        <f>'Full Data Set'!AD16</f>
        <v>-0.39107142900000003</v>
      </c>
      <c r="C16">
        <f>'Full Data Set'!AE16</f>
        <v>-0.485714286</v>
      </c>
      <c r="D16">
        <f>'Full Data Set'!AF16</f>
        <v>-0.41964285699999998</v>
      </c>
      <c r="E16">
        <f>'Full Data Set'!AG16</f>
        <v>-0.4375</v>
      </c>
      <c r="F16">
        <v>0</v>
      </c>
    </row>
    <row r="17" spans="2:6" ht="15" customHeight="1" x14ac:dyDescent="0.3">
      <c r="B17">
        <f>'Full Data Set'!AD17</f>
        <v>-0.383928571</v>
      </c>
      <c r="C17">
        <f>'Full Data Set'!AE17</f>
        <v>-0.48928571399999998</v>
      </c>
      <c r="D17">
        <f>'Full Data Set'!AF17</f>
        <v>-0.37857142900000001</v>
      </c>
      <c r="E17">
        <f>'Full Data Set'!AG17</f>
        <v>-0.71964285699999997</v>
      </c>
      <c r="F17">
        <v>0</v>
      </c>
    </row>
    <row r="18" spans="2:6" x14ac:dyDescent="0.3">
      <c r="B18">
        <f>'Full Data Set'!AD18</f>
        <v>-0.40357142899999998</v>
      </c>
      <c r="C18">
        <f>'Full Data Set'!AE18</f>
        <v>-0.48392857099999997</v>
      </c>
      <c r="D18">
        <f>'Full Data Set'!AF18</f>
        <v>-0.40357142899999998</v>
      </c>
      <c r="E18">
        <f>'Full Data Set'!AG18</f>
        <v>-0.51249999999999996</v>
      </c>
      <c r="F18">
        <v>0</v>
      </c>
    </row>
    <row r="19" spans="2:6" ht="15" customHeight="1" x14ac:dyDescent="0.3">
      <c r="B19">
        <f>'Full Data Set'!AD19</f>
        <v>-0.36428571399999998</v>
      </c>
      <c r="C19">
        <f>'Full Data Set'!AE19</f>
        <v>-0.41249999999999998</v>
      </c>
      <c r="D19">
        <f>'Full Data Set'!AF19</f>
        <v>-0.85178571400000003</v>
      </c>
      <c r="E19">
        <f>'Full Data Set'!AG19</f>
        <v>-0.47142857100000002</v>
      </c>
      <c r="F19">
        <v>0</v>
      </c>
    </row>
    <row r="20" spans="2:6" ht="14.4" customHeight="1" x14ac:dyDescent="0.3">
      <c r="B20">
        <f>'Full Data Set'!AD20</f>
        <v>-0.48749999999999999</v>
      </c>
      <c r="C20">
        <f>'Full Data Set'!AE20</f>
        <v>-0.50714285699999995</v>
      </c>
      <c r="D20">
        <f>'Full Data Set'!AF20</f>
        <v>-0.46785714299999998</v>
      </c>
      <c r="E20">
        <f>'Full Data Set'!AG20</f>
        <v>-0.55000000000000004</v>
      </c>
      <c r="F20">
        <v>0</v>
      </c>
    </row>
    <row r="21" spans="2:6" x14ac:dyDescent="0.3">
      <c r="B21">
        <f>'Full Data Set'!AD21</f>
        <v>-0.508928571</v>
      </c>
      <c r="C21">
        <f>'Full Data Set'!AE21</f>
        <v>-0.446428571</v>
      </c>
      <c r="D21">
        <f>'Full Data Set'!AF21</f>
        <v>-0.35357142899999999</v>
      </c>
      <c r="E21">
        <f>'Full Data Set'!AG21</f>
        <v>-0.46071428599999997</v>
      </c>
      <c r="F21">
        <v>0</v>
      </c>
    </row>
    <row r="22" spans="2:6" x14ac:dyDescent="0.3">
      <c r="B22">
        <f>'Full Data Set'!AD22</f>
        <v>-0.66071428600000004</v>
      </c>
      <c r="C22">
        <f>'Full Data Set'!AE22</f>
        <v>-0.52857142899999998</v>
      </c>
      <c r="D22">
        <f>'Full Data Set'!AF22</f>
        <v>-0.35714285699999998</v>
      </c>
      <c r="E22">
        <f>'Full Data Set'!AG22</f>
        <v>-0.44821428600000002</v>
      </c>
      <c r="F22">
        <v>0</v>
      </c>
    </row>
    <row r="23" spans="2:6" x14ac:dyDescent="0.3">
      <c r="B23">
        <f>'Full Data Set'!AD23</f>
        <v>-0.33035714300000002</v>
      </c>
      <c r="C23">
        <f>'Full Data Set'!AE23</f>
        <v>-0.383928571</v>
      </c>
      <c r="D23">
        <f>'Full Data Set'!AF23</f>
        <v>-0.35178571400000003</v>
      </c>
      <c r="E23">
        <f>'Full Data Set'!AG23</f>
        <v>-0.41964285699999998</v>
      </c>
      <c r="F23">
        <v>0</v>
      </c>
    </row>
    <row r="24" spans="2:6" ht="14.4" customHeight="1" x14ac:dyDescent="0.3">
      <c r="B24">
        <f>'Full Data Set'!AD24</f>
        <v>-0.46071428599999997</v>
      </c>
      <c r="C24">
        <f>'Full Data Set'!AE24</f>
        <v>-0.367857143</v>
      </c>
      <c r="D24">
        <f>'Full Data Set'!AF24</f>
        <v>-0.41071428599999998</v>
      </c>
      <c r="E24">
        <f>'Full Data Set'!AG24</f>
        <v>-0.41071428599999998</v>
      </c>
      <c r="F24">
        <v>0</v>
      </c>
    </row>
    <row r="25" spans="2:6" ht="15" customHeight="1" x14ac:dyDescent="0.3">
      <c r="B25">
        <f>'Full Data Set'!AD25</f>
        <v>-0.389285714</v>
      </c>
      <c r="C25">
        <f>'Full Data Set'!AE25</f>
        <v>-0.41964285699999998</v>
      </c>
      <c r="D25">
        <f>'Full Data Set'!AF25</f>
        <v>-0.46607142899999998</v>
      </c>
      <c r="E25">
        <f>'Full Data Set'!AG25</f>
        <v>-0.39642857100000001</v>
      </c>
      <c r="F25">
        <v>0</v>
      </c>
    </row>
    <row r="26" spans="2:6" ht="15" customHeight="1" x14ac:dyDescent="0.3">
      <c r="B26">
        <f>'Full Data Set'!AD26</f>
        <v>-0.28749999999999998</v>
      </c>
      <c r="C26">
        <f>'Full Data Set'!AE26</f>
        <v>-0.39464285700000001</v>
      </c>
      <c r="D26">
        <f>'Full Data Set'!AF26</f>
        <v>-0.33571428599999997</v>
      </c>
      <c r="E26">
        <f>'Full Data Set'!AG26</f>
        <v>-0.41071428599999998</v>
      </c>
      <c r="F26">
        <v>0</v>
      </c>
    </row>
    <row r="48" spans="1:1" s="4" customFormat="1" x14ac:dyDescent="0.3">
      <c r="A48"/>
    </row>
    <row r="49" spans="2:15" x14ac:dyDescent="0.3">
      <c r="B49" t="s">
        <v>223</v>
      </c>
    </row>
    <row r="51" spans="2:15" ht="23.4" x14ac:dyDescent="0.3">
      <c r="B51" s="5" t="s">
        <v>224</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0.46500000000000002</v>
      </c>
      <c r="E55" s="6"/>
      <c r="F55" s="7">
        <v>1</v>
      </c>
      <c r="G55" s="6"/>
      <c r="H55" s="7">
        <v>0.46500000000000002</v>
      </c>
      <c r="I55" s="6"/>
      <c r="J55" s="7">
        <v>13</v>
      </c>
      <c r="K55" s="6"/>
      <c r="L55" s="7">
        <v>1E-3</v>
      </c>
      <c r="M55" s="6"/>
      <c r="N55" s="7">
        <v>0.35099999999999998</v>
      </c>
      <c r="O55" s="6"/>
    </row>
    <row r="56" spans="2:15" x14ac:dyDescent="0.3">
      <c r="B56" s="6" t="s">
        <v>234</v>
      </c>
      <c r="C56" s="6"/>
      <c r="D56" s="7">
        <v>0.85899999999999999</v>
      </c>
      <c r="E56" s="6"/>
      <c r="F56" s="7">
        <v>24</v>
      </c>
      <c r="G56" s="6"/>
      <c r="H56" s="7">
        <v>3.5999999999999997E-2</v>
      </c>
      <c r="I56" s="6"/>
      <c r="J56" s="7"/>
      <c r="K56" s="6"/>
      <c r="L56" s="7"/>
      <c r="M56" s="6"/>
      <c r="N56" s="7"/>
      <c r="O56" s="6"/>
    </row>
    <row r="57" spans="2:15" x14ac:dyDescent="0.3">
      <c r="B57" s="6" t="s">
        <v>235</v>
      </c>
      <c r="C57" s="6"/>
      <c r="D57" s="7">
        <v>0.26600000000000001</v>
      </c>
      <c r="E57" s="6"/>
      <c r="F57" s="7">
        <v>1</v>
      </c>
      <c r="G57" s="6"/>
      <c r="H57" s="7">
        <v>0.26600000000000001</v>
      </c>
      <c r="I57" s="6"/>
      <c r="J57" s="7">
        <v>5.5739999999999998</v>
      </c>
      <c r="K57" s="6"/>
      <c r="L57" s="7">
        <v>2.7E-2</v>
      </c>
      <c r="M57" s="6"/>
      <c r="N57" s="7">
        <v>0.188</v>
      </c>
      <c r="O57" s="6"/>
    </row>
    <row r="58" spans="2:15" x14ac:dyDescent="0.3">
      <c r="B58" s="6" t="s">
        <v>234</v>
      </c>
      <c r="C58" s="6"/>
      <c r="D58" s="7">
        <v>1.147</v>
      </c>
      <c r="E58" s="6"/>
      <c r="F58" s="7">
        <v>24</v>
      </c>
      <c r="G58" s="6"/>
      <c r="H58" s="7">
        <v>4.8000000000000001E-2</v>
      </c>
      <c r="I58" s="6"/>
      <c r="J58" s="7"/>
      <c r="K58" s="6"/>
      <c r="L58" s="7"/>
      <c r="M58" s="6"/>
      <c r="N58" s="7"/>
      <c r="O58" s="6"/>
    </row>
    <row r="59" spans="2:15" x14ac:dyDescent="0.3">
      <c r="B59" s="6" t="s">
        <v>236</v>
      </c>
      <c r="C59" s="6"/>
      <c r="D59" s="7">
        <v>9.7000000000000003E-2</v>
      </c>
      <c r="E59" s="6"/>
      <c r="F59" s="7">
        <v>1</v>
      </c>
      <c r="G59" s="6"/>
      <c r="H59" s="7">
        <v>9.7000000000000003E-2</v>
      </c>
      <c r="I59" s="6"/>
      <c r="J59" s="7">
        <v>4.3150000000000004</v>
      </c>
      <c r="K59" s="6"/>
      <c r="L59" s="7">
        <v>4.9000000000000002E-2</v>
      </c>
      <c r="M59" s="6"/>
      <c r="N59" s="7">
        <v>0.152</v>
      </c>
      <c r="O59" s="6"/>
    </row>
    <row r="60" spans="2:15" x14ac:dyDescent="0.3">
      <c r="B60" s="6" t="s">
        <v>234</v>
      </c>
      <c r="C60" s="6"/>
      <c r="D60" s="7">
        <v>0.53800000000000003</v>
      </c>
      <c r="E60" s="6"/>
      <c r="F60" s="7">
        <v>24</v>
      </c>
      <c r="G60" s="6"/>
      <c r="H60" s="7">
        <v>2.1999999999999999E-2</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2:13" ht="15" thickBot="1" x14ac:dyDescent="0.35">
      <c r="B65" s="15" t="s">
        <v>226</v>
      </c>
      <c r="C65" s="15"/>
      <c r="D65" s="15" t="s">
        <v>227</v>
      </c>
      <c r="E65" s="15"/>
      <c r="F65" s="15" t="s">
        <v>228</v>
      </c>
      <c r="G65" s="15"/>
      <c r="H65" s="15" t="s">
        <v>229</v>
      </c>
      <c r="I65" s="15"/>
      <c r="J65" s="15" t="s">
        <v>230</v>
      </c>
      <c r="K65" s="15"/>
      <c r="L65" s="15" t="s">
        <v>231</v>
      </c>
      <c r="M65" s="15"/>
    </row>
    <row r="66" spans="2:13" x14ac:dyDescent="0.3">
      <c r="B66" s="6" t="s">
        <v>234</v>
      </c>
      <c r="C66" s="6"/>
      <c r="D66" s="7">
        <v>1.5109999999999999</v>
      </c>
      <c r="E66" s="6"/>
      <c r="F66" s="7">
        <v>24</v>
      </c>
      <c r="G66" s="6"/>
      <c r="H66" s="7">
        <v>6.3E-2</v>
      </c>
      <c r="I66" s="6"/>
      <c r="J66" s="7"/>
      <c r="K66" s="6"/>
      <c r="L66" s="7"/>
      <c r="M66" s="6"/>
    </row>
    <row r="67" spans="2:13" ht="15" thickBot="1" x14ac:dyDescent="0.35">
      <c r="B67" s="16"/>
      <c r="C67" s="16"/>
      <c r="D67" s="16"/>
      <c r="E67" s="16"/>
      <c r="F67" s="16"/>
      <c r="G67" s="16"/>
      <c r="H67" s="16"/>
      <c r="I67" s="16"/>
      <c r="J67" s="16"/>
      <c r="K67" s="16"/>
      <c r="L67" s="16"/>
      <c r="M67" s="16"/>
    </row>
    <row r="68" spans="2:13" ht="14.4" customHeight="1" x14ac:dyDescent="0.3">
      <c r="B68" s="17" t="s">
        <v>237</v>
      </c>
      <c r="C68" s="17"/>
      <c r="D68" s="17"/>
      <c r="E68" s="17"/>
      <c r="F68" s="17"/>
      <c r="G68" s="17"/>
      <c r="H68" s="17"/>
      <c r="I68" s="17"/>
      <c r="J68" s="17"/>
      <c r="K68" s="17"/>
      <c r="L68" s="17"/>
      <c r="M68" s="17"/>
    </row>
    <row r="71" spans="2:13" ht="18" x14ac:dyDescent="0.3">
      <c r="B71" s="8" t="s">
        <v>239</v>
      </c>
    </row>
    <row r="73" spans="2:13" ht="15" thickBot="1" x14ac:dyDescent="0.35">
      <c r="B73" s="14" t="s">
        <v>240</v>
      </c>
      <c r="C73" s="14"/>
      <c r="D73" s="14"/>
      <c r="E73" s="14"/>
      <c r="F73" s="14"/>
      <c r="G73" s="14"/>
      <c r="H73" s="14"/>
      <c r="I73" s="14"/>
      <c r="J73" s="14"/>
      <c r="K73" s="14"/>
      <c r="L73" s="14"/>
      <c r="M73" s="14"/>
    </row>
    <row r="74" spans="2:13" ht="15.6" customHeight="1" thickBot="1" x14ac:dyDescent="0.35">
      <c r="B74" s="15"/>
      <c r="C74" s="15"/>
      <c r="D74" s="15"/>
      <c r="E74" s="15"/>
      <c r="F74" s="15" t="s">
        <v>241</v>
      </c>
      <c r="G74" s="15"/>
      <c r="H74" s="15" t="s">
        <v>242</v>
      </c>
      <c r="I74" s="15"/>
      <c r="J74" s="15" t="s">
        <v>243</v>
      </c>
      <c r="K74" s="15"/>
      <c r="L74" s="15" t="s">
        <v>244</v>
      </c>
      <c r="M74" s="15"/>
    </row>
    <row r="75" spans="2:13" x14ac:dyDescent="0.3">
      <c r="B75" s="6" t="s">
        <v>245</v>
      </c>
      <c r="C75" s="6"/>
      <c r="D75" s="6" t="s">
        <v>246</v>
      </c>
      <c r="E75" s="6"/>
      <c r="F75" s="7">
        <v>7.3999999999999996E-2</v>
      </c>
      <c r="G75" s="6"/>
      <c r="H75" s="7">
        <v>4.8000000000000001E-2</v>
      </c>
      <c r="I75" s="6"/>
      <c r="J75" s="7">
        <v>1.538</v>
      </c>
      <c r="K75" s="6"/>
      <c r="L75" s="7">
        <v>0.78600000000000003</v>
      </c>
      <c r="M75" s="6"/>
    </row>
    <row r="76" spans="2:13" x14ac:dyDescent="0.3">
      <c r="B76" s="6"/>
      <c r="C76" s="6"/>
      <c r="D76" s="6" t="s">
        <v>247</v>
      </c>
      <c r="E76" s="6"/>
      <c r="F76" s="7">
        <v>4.1000000000000002E-2</v>
      </c>
      <c r="G76" s="6"/>
      <c r="H76" s="7">
        <v>5.2999999999999999E-2</v>
      </c>
      <c r="I76" s="6"/>
      <c r="J76" s="7">
        <v>0.77400000000000002</v>
      </c>
      <c r="K76" s="6"/>
      <c r="L76" s="7">
        <v>1</v>
      </c>
      <c r="M76" s="6"/>
    </row>
    <row r="77" spans="2:13" ht="16.2" x14ac:dyDescent="0.3">
      <c r="B77" s="6"/>
      <c r="C77" s="6"/>
      <c r="D77" s="6" t="s">
        <v>248</v>
      </c>
      <c r="E77" s="6"/>
      <c r="F77" s="7">
        <v>0.24</v>
      </c>
      <c r="G77" s="6"/>
      <c r="H77" s="7">
        <v>5.8000000000000003E-2</v>
      </c>
      <c r="I77" s="6"/>
      <c r="J77" s="7">
        <v>4.1449999999999996</v>
      </c>
      <c r="K77" s="6"/>
      <c r="L77" s="7" t="s">
        <v>249</v>
      </c>
      <c r="M77" s="6"/>
    </row>
    <row r="78" spans="2:13" x14ac:dyDescent="0.3">
      <c r="B78" s="6" t="s">
        <v>246</v>
      </c>
      <c r="C78" s="6"/>
      <c r="D78" s="6" t="s">
        <v>247</v>
      </c>
      <c r="E78" s="6"/>
      <c r="F78" s="7">
        <v>-3.3000000000000002E-2</v>
      </c>
      <c r="G78" s="6"/>
      <c r="H78" s="7">
        <v>5.8000000000000003E-2</v>
      </c>
      <c r="I78" s="6"/>
      <c r="J78" s="7">
        <v>-0.57399999999999995</v>
      </c>
      <c r="K78" s="6"/>
      <c r="L78" s="7">
        <v>1</v>
      </c>
      <c r="M78" s="6"/>
    </row>
    <row r="79" spans="2:13" x14ac:dyDescent="0.3">
      <c r="B79" s="6"/>
      <c r="C79" s="6"/>
      <c r="D79" s="6" t="s">
        <v>248</v>
      </c>
      <c r="E79" s="6"/>
      <c r="F79" s="7">
        <v>0.16500000000000001</v>
      </c>
      <c r="G79" s="6"/>
      <c r="H79" s="7">
        <v>5.2999999999999999E-2</v>
      </c>
      <c r="I79" s="6"/>
      <c r="J79" s="7">
        <v>3.1219999999999999</v>
      </c>
      <c r="K79" s="6"/>
      <c r="L79" s="7">
        <v>1.9E-2</v>
      </c>
      <c r="M79" s="6"/>
    </row>
    <row r="80" spans="2:13" ht="16.2" x14ac:dyDescent="0.3">
      <c r="B80" s="6" t="s">
        <v>247</v>
      </c>
      <c r="C80" s="6"/>
      <c r="D80" s="6" t="s">
        <v>248</v>
      </c>
      <c r="E80" s="6"/>
      <c r="F80" s="7">
        <v>0.19900000000000001</v>
      </c>
      <c r="G80" s="6"/>
      <c r="H80" s="7">
        <v>4.8000000000000001E-2</v>
      </c>
      <c r="I80" s="6"/>
      <c r="J80" s="7">
        <v>4.1159999999999997</v>
      </c>
      <c r="K80" s="6"/>
      <c r="L80" s="7" t="s">
        <v>250</v>
      </c>
      <c r="M80" s="6"/>
    </row>
    <row r="81" spans="1:15" ht="15" thickBot="1" x14ac:dyDescent="0.35">
      <c r="B81" s="16"/>
      <c r="C81" s="16"/>
      <c r="D81" s="16"/>
      <c r="E81" s="16"/>
      <c r="F81" s="16"/>
      <c r="G81" s="16"/>
      <c r="H81" s="16"/>
      <c r="I81" s="16"/>
      <c r="J81" s="16"/>
      <c r="K81" s="16"/>
      <c r="L81" s="16"/>
      <c r="M81" s="16"/>
    </row>
    <row r="82" spans="1:15" ht="14.4" customHeight="1" x14ac:dyDescent="0.3">
      <c r="B82" s="17" t="s">
        <v>251</v>
      </c>
      <c r="C82" s="17"/>
      <c r="D82" s="17"/>
      <c r="E82" s="17"/>
      <c r="F82" s="17"/>
      <c r="G82" s="17"/>
      <c r="H82" s="17"/>
      <c r="I82" s="17"/>
      <c r="J82" s="17"/>
      <c r="K82" s="17"/>
      <c r="L82" s="17"/>
      <c r="M82" s="17"/>
    </row>
    <row r="84" spans="1:15" s="4" customFormat="1" x14ac:dyDescent="0.3">
      <c r="A84"/>
    </row>
    <row r="86" spans="1:15" ht="23.4" x14ac:dyDescent="0.3">
      <c r="B86" s="5" t="s">
        <v>252</v>
      </c>
    </row>
    <row r="88" spans="1:15" ht="15" thickBot="1" x14ac:dyDescent="0.35">
      <c r="B88" s="14" t="s">
        <v>225</v>
      </c>
      <c r="C88" s="14"/>
      <c r="D88" s="14"/>
      <c r="E88" s="14"/>
      <c r="F88" s="14"/>
      <c r="G88" s="14"/>
      <c r="H88" s="14"/>
      <c r="I88" s="14"/>
      <c r="J88" s="14"/>
      <c r="K88" s="14"/>
      <c r="L88" s="14"/>
      <c r="M88" s="14"/>
      <c r="N88" s="14"/>
      <c r="O88" s="14"/>
    </row>
    <row r="89" spans="1:15" ht="15" thickBot="1" x14ac:dyDescent="0.35">
      <c r="B89" s="15" t="s">
        <v>226</v>
      </c>
      <c r="C89" s="15"/>
      <c r="D89" s="15" t="s">
        <v>227</v>
      </c>
      <c r="E89" s="15"/>
      <c r="F89" s="15" t="s">
        <v>228</v>
      </c>
      <c r="G89" s="15"/>
      <c r="H89" s="15" t="s">
        <v>229</v>
      </c>
      <c r="I89" s="15"/>
      <c r="J89" s="15" t="s">
        <v>230</v>
      </c>
      <c r="K89" s="15"/>
      <c r="L89" s="15" t="s">
        <v>231</v>
      </c>
      <c r="M89" s="15"/>
      <c r="N89" s="15" t="s">
        <v>232</v>
      </c>
      <c r="O89" s="15"/>
    </row>
    <row r="90" spans="1:15" x14ac:dyDescent="0.3">
      <c r="B90" s="6" t="s">
        <v>233</v>
      </c>
      <c r="C90" s="6"/>
      <c r="D90" s="7">
        <v>0.38600000000000001</v>
      </c>
      <c r="E90" s="6"/>
      <c r="F90" s="7">
        <v>1</v>
      </c>
      <c r="G90" s="6"/>
      <c r="H90" s="7">
        <v>0.38600000000000001</v>
      </c>
      <c r="I90" s="6"/>
      <c r="J90" s="7">
        <v>13.817</v>
      </c>
      <c r="K90" s="6"/>
      <c r="L90" s="7">
        <v>1E-3</v>
      </c>
      <c r="M90" s="6"/>
      <c r="N90" s="7">
        <v>0.375</v>
      </c>
      <c r="O90" s="6"/>
    </row>
    <row r="91" spans="1:15" ht="28.8" x14ac:dyDescent="0.3">
      <c r="B91" s="6" t="s">
        <v>253</v>
      </c>
      <c r="C91" s="6"/>
      <c r="D91" s="7">
        <v>0.216</v>
      </c>
      <c r="E91" s="6"/>
      <c r="F91" s="7">
        <v>1</v>
      </c>
      <c r="G91" s="6"/>
      <c r="H91" s="7">
        <v>0.216</v>
      </c>
      <c r="I91" s="6"/>
      <c r="J91" s="7">
        <v>7.7389999999999999</v>
      </c>
      <c r="K91" s="6"/>
      <c r="L91" s="7">
        <v>1.0999999999999999E-2</v>
      </c>
      <c r="M91" s="6"/>
      <c r="N91" s="7">
        <v>0.252</v>
      </c>
      <c r="O91" s="6"/>
    </row>
    <row r="92" spans="1:15" x14ac:dyDescent="0.3">
      <c r="B92" s="6" t="s">
        <v>234</v>
      </c>
      <c r="C92" s="6"/>
      <c r="D92" s="7">
        <v>0.64300000000000002</v>
      </c>
      <c r="E92" s="6"/>
      <c r="F92" s="7">
        <v>23</v>
      </c>
      <c r="G92" s="6"/>
      <c r="H92" s="7">
        <v>2.8000000000000001E-2</v>
      </c>
      <c r="I92" s="6"/>
      <c r="J92" s="7"/>
      <c r="K92" s="6"/>
      <c r="L92" s="7"/>
      <c r="M92" s="6"/>
      <c r="N92" s="7"/>
      <c r="O92" s="6"/>
    </row>
    <row r="93" spans="1:15" x14ac:dyDescent="0.3">
      <c r="B93" s="6" t="s">
        <v>235</v>
      </c>
      <c r="C93" s="6"/>
      <c r="D93" s="7">
        <v>0.219</v>
      </c>
      <c r="E93" s="6"/>
      <c r="F93" s="7">
        <v>1</v>
      </c>
      <c r="G93" s="6"/>
      <c r="H93" s="7">
        <v>0.219</v>
      </c>
      <c r="I93" s="6"/>
      <c r="J93" s="7">
        <v>4.9850000000000003</v>
      </c>
      <c r="K93" s="6"/>
      <c r="L93" s="7">
        <v>3.5999999999999997E-2</v>
      </c>
      <c r="M93" s="6"/>
      <c r="N93" s="7">
        <v>0.17799999999999999</v>
      </c>
      <c r="O93" s="6"/>
    </row>
    <row r="94" spans="1:15" ht="28.8" x14ac:dyDescent="0.3">
      <c r="B94" s="6" t="s">
        <v>254</v>
      </c>
      <c r="C94" s="6"/>
      <c r="D94" s="7">
        <v>0.13500000000000001</v>
      </c>
      <c r="E94" s="6"/>
      <c r="F94" s="7">
        <v>1</v>
      </c>
      <c r="G94" s="6"/>
      <c r="H94" s="7">
        <v>0.13500000000000001</v>
      </c>
      <c r="I94" s="6"/>
      <c r="J94" s="7">
        <v>3.0710000000000002</v>
      </c>
      <c r="K94" s="6"/>
      <c r="L94" s="7">
        <v>9.2999999999999999E-2</v>
      </c>
      <c r="M94" s="6"/>
      <c r="N94" s="7">
        <v>0.11799999999999999</v>
      </c>
      <c r="O94" s="6"/>
    </row>
    <row r="95" spans="1:15" x14ac:dyDescent="0.3">
      <c r="B95" s="6" t="s">
        <v>234</v>
      </c>
      <c r="C95" s="6"/>
      <c r="D95" s="7">
        <v>1.012</v>
      </c>
      <c r="E95" s="6"/>
      <c r="F95" s="7">
        <v>23</v>
      </c>
      <c r="G95" s="6"/>
      <c r="H95" s="7">
        <v>4.3999999999999997E-2</v>
      </c>
      <c r="I95" s="6"/>
      <c r="J95" s="7"/>
      <c r="K95" s="6"/>
      <c r="L95" s="7"/>
      <c r="M95" s="6"/>
      <c r="N95" s="7"/>
      <c r="O95" s="6"/>
    </row>
    <row r="96" spans="1:15" x14ac:dyDescent="0.3">
      <c r="B96" s="6" t="s">
        <v>236</v>
      </c>
      <c r="C96" s="6"/>
      <c r="D96" s="7">
        <v>7.9000000000000001E-2</v>
      </c>
      <c r="E96" s="6"/>
      <c r="F96" s="7">
        <v>1</v>
      </c>
      <c r="G96" s="6"/>
      <c r="H96" s="7">
        <v>7.9000000000000001E-2</v>
      </c>
      <c r="I96" s="6"/>
      <c r="J96" s="7">
        <v>3.7509999999999999</v>
      </c>
      <c r="K96" s="6"/>
      <c r="L96" s="7">
        <v>6.5000000000000002E-2</v>
      </c>
      <c r="M96" s="6"/>
      <c r="N96" s="7">
        <v>0.14000000000000001</v>
      </c>
      <c r="O96" s="6"/>
    </row>
    <row r="97" spans="2:15" ht="28.8" x14ac:dyDescent="0.3">
      <c r="B97" s="6" t="s">
        <v>255</v>
      </c>
      <c r="C97" s="6"/>
      <c r="D97" s="7">
        <v>5.6000000000000001E-2</v>
      </c>
      <c r="E97" s="6"/>
      <c r="F97" s="7">
        <v>1</v>
      </c>
      <c r="G97" s="6"/>
      <c r="H97" s="7">
        <v>5.6000000000000001E-2</v>
      </c>
      <c r="I97" s="6"/>
      <c r="J97" s="7">
        <v>2.6949999999999998</v>
      </c>
      <c r="K97" s="6"/>
      <c r="L97" s="7">
        <v>0.114</v>
      </c>
      <c r="M97" s="6"/>
      <c r="N97" s="7">
        <v>0.105</v>
      </c>
      <c r="O97" s="6"/>
    </row>
    <row r="98" spans="2:15" x14ac:dyDescent="0.3">
      <c r="B98" s="6" t="s">
        <v>234</v>
      </c>
      <c r="C98" s="6"/>
      <c r="D98" s="7">
        <v>0.48199999999999998</v>
      </c>
      <c r="E98" s="6"/>
      <c r="F98" s="7">
        <v>23</v>
      </c>
      <c r="G98" s="6"/>
      <c r="H98" s="7">
        <v>2.1000000000000001E-2</v>
      </c>
      <c r="I98" s="6"/>
      <c r="J98" s="7"/>
      <c r="K98" s="6"/>
      <c r="L98" s="7"/>
      <c r="M98" s="6"/>
      <c r="N98" s="7"/>
      <c r="O98" s="6"/>
    </row>
    <row r="99" spans="2:15" ht="15" thickBot="1" x14ac:dyDescent="0.35">
      <c r="B99" s="16"/>
      <c r="C99" s="16"/>
      <c r="D99" s="16"/>
      <c r="E99" s="16"/>
      <c r="F99" s="16"/>
      <c r="G99" s="16"/>
      <c r="H99" s="16"/>
      <c r="I99" s="16"/>
      <c r="J99" s="16"/>
      <c r="K99" s="16"/>
      <c r="L99" s="16"/>
      <c r="M99" s="16"/>
      <c r="N99" s="16"/>
      <c r="O99" s="16"/>
    </row>
    <row r="100" spans="2:15" ht="14.4" customHeight="1" x14ac:dyDescent="0.3">
      <c r="B100" s="17" t="s">
        <v>237</v>
      </c>
      <c r="C100" s="17"/>
      <c r="D100" s="17"/>
      <c r="E100" s="17"/>
      <c r="F100" s="17"/>
      <c r="G100" s="17"/>
      <c r="H100" s="17"/>
      <c r="I100" s="17"/>
      <c r="J100" s="17"/>
      <c r="K100" s="17"/>
      <c r="L100" s="17"/>
      <c r="M100" s="17"/>
      <c r="N100" s="17"/>
      <c r="O100" s="17"/>
    </row>
    <row r="102" spans="2:15" ht="15" thickBot="1" x14ac:dyDescent="0.35">
      <c r="B102" s="14" t="s">
        <v>238</v>
      </c>
      <c r="C102" s="14"/>
      <c r="D102" s="14"/>
      <c r="E102" s="14"/>
      <c r="F102" s="14"/>
      <c r="G102" s="14"/>
      <c r="H102" s="14"/>
      <c r="I102" s="14"/>
      <c r="J102" s="14"/>
      <c r="K102" s="14"/>
      <c r="L102" s="14"/>
      <c r="M102" s="14"/>
      <c r="N102" s="14"/>
      <c r="O102" s="14"/>
    </row>
    <row r="103" spans="2:15" ht="15" thickBot="1" x14ac:dyDescent="0.35">
      <c r="B103" s="15" t="s">
        <v>226</v>
      </c>
      <c r="C103" s="15"/>
      <c r="D103" s="15" t="s">
        <v>227</v>
      </c>
      <c r="E103" s="15"/>
      <c r="F103" s="15" t="s">
        <v>228</v>
      </c>
      <c r="G103" s="15"/>
      <c r="H103" s="15" t="s">
        <v>229</v>
      </c>
      <c r="I103" s="15"/>
      <c r="J103" s="15" t="s">
        <v>230</v>
      </c>
      <c r="K103" s="15"/>
      <c r="L103" s="15" t="s">
        <v>231</v>
      </c>
      <c r="M103" s="15"/>
      <c r="N103" s="15" t="s">
        <v>232</v>
      </c>
      <c r="O103" s="15"/>
    </row>
    <row r="104" spans="2:15" x14ac:dyDescent="0.3">
      <c r="B104" s="6" t="s">
        <v>1</v>
      </c>
      <c r="C104" s="6"/>
      <c r="D104" s="7">
        <v>0.10199999999999999</v>
      </c>
      <c r="E104" s="6"/>
      <c r="F104" s="7">
        <v>1</v>
      </c>
      <c r="G104" s="6"/>
      <c r="H104" s="7">
        <v>0.10199999999999999</v>
      </c>
      <c r="I104" s="6"/>
      <c r="J104" s="7">
        <v>1.66</v>
      </c>
      <c r="K104" s="6"/>
      <c r="L104" s="7">
        <v>0.21</v>
      </c>
      <c r="M104" s="6"/>
      <c r="N104" s="7">
        <v>6.7000000000000004E-2</v>
      </c>
      <c r="O104" s="6"/>
    </row>
    <row r="105" spans="2:15" x14ac:dyDescent="0.3">
      <c r="B105" s="6" t="s">
        <v>234</v>
      </c>
      <c r="C105" s="6"/>
      <c r="D105" s="7">
        <v>1.409</v>
      </c>
      <c r="E105" s="6"/>
      <c r="F105" s="7">
        <v>23</v>
      </c>
      <c r="G105" s="6"/>
      <c r="H105" s="7">
        <v>6.0999999999999999E-2</v>
      </c>
      <c r="I105" s="6"/>
      <c r="J105" s="7"/>
      <c r="K105" s="6"/>
      <c r="L105" s="7"/>
      <c r="M105" s="6"/>
      <c r="N105" s="7"/>
      <c r="O105" s="6"/>
    </row>
    <row r="106" spans="2:15" ht="15" thickBot="1" x14ac:dyDescent="0.35">
      <c r="B106" s="16"/>
      <c r="C106" s="16"/>
      <c r="D106" s="16"/>
      <c r="E106" s="16"/>
      <c r="F106" s="16"/>
      <c r="G106" s="16"/>
      <c r="H106" s="16"/>
      <c r="I106" s="16"/>
      <c r="J106" s="16"/>
      <c r="K106" s="16"/>
      <c r="L106" s="16"/>
      <c r="M106" s="16"/>
      <c r="N106" s="16"/>
      <c r="O106" s="16"/>
    </row>
    <row r="107" spans="2:15" ht="14.4" customHeight="1" x14ac:dyDescent="0.3">
      <c r="B107" s="17" t="s">
        <v>237</v>
      </c>
      <c r="C107" s="17"/>
      <c r="D107" s="17"/>
      <c r="E107" s="17"/>
      <c r="F107" s="17"/>
      <c r="G107" s="17"/>
      <c r="H107" s="17"/>
      <c r="I107" s="17"/>
      <c r="J107" s="17"/>
      <c r="K107" s="17"/>
      <c r="L107" s="17"/>
      <c r="M107" s="17"/>
      <c r="N107" s="17"/>
      <c r="O107" s="17"/>
    </row>
    <row r="110" spans="2:15" ht="18" x14ac:dyDescent="0.3">
      <c r="B110" s="8" t="s">
        <v>239</v>
      </c>
    </row>
    <row r="112" spans="2:15" ht="15" thickBot="1" x14ac:dyDescent="0.35">
      <c r="B112" s="14" t="s">
        <v>256</v>
      </c>
      <c r="C112" s="14"/>
      <c r="D112" s="14"/>
      <c r="E112" s="14"/>
      <c r="F112" s="14"/>
      <c r="G112" s="14"/>
      <c r="H112" s="14"/>
      <c r="I112" s="14"/>
      <c r="J112" s="14"/>
      <c r="K112" s="14"/>
      <c r="L112" s="14"/>
      <c r="M112" s="14"/>
    </row>
    <row r="113" spans="2:13" ht="15.6" customHeight="1" thickBot="1" x14ac:dyDescent="0.35">
      <c r="B113" s="15"/>
      <c r="C113" s="15"/>
      <c r="D113" s="15"/>
      <c r="E113" s="15"/>
      <c r="F113" s="15" t="s">
        <v>241</v>
      </c>
      <c r="G113" s="15"/>
      <c r="H113" s="15" t="s">
        <v>242</v>
      </c>
      <c r="I113" s="15"/>
      <c r="J113" s="15" t="s">
        <v>243</v>
      </c>
      <c r="K113" s="15"/>
      <c r="L113" s="15" t="s">
        <v>244</v>
      </c>
      <c r="M113" s="15"/>
    </row>
    <row r="114" spans="2:13" x14ac:dyDescent="0.3">
      <c r="B114" s="6" t="s">
        <v>205</v>
      </c>
      <c r="C114" s="6"/>
      <c r="D114" s="6" t="s">
        <v>206</v>
      </c>
      <c r="E114" s="6"/>
      <c r="F114" s="7">
        <v>0.125</v>
      </c>
      <c r="G114" s="6"/>
      <c r="H114" s="7">
        <v>3.4000000000000002E-2</v>
      </c>
      <c r="I114" s="6"/>
      <c r="J114" s="7">
        <v>3.7170000000000001</v>
      </c>
      <c r="K114" s="6"/>
      <c r="L114" s="7">
        <v>1E-3</v>
      </c>
      <c r="M114" s="6"/>
    </row>
    <row r="115" spans="2:13" ht="15" thickBot="1" x14ac:dyDescent="0.35">
      <c r="B115" s="16"/>
      <c r="C115" s="16"/>
      <c r="D115" s="16"/>
      <c r="E115" s="16"/>
      <c r="F115" s="16"/>
      <c r="G115" s="16"/>
      <c r="H115" s="16"/>
      <c r="I115" s="16"/>
      <c r="J115" s="16"/>
      <c r="K115" s="16"/>
      <c r="L115" s="16"/>
      <c r="M115" s="16"/>
    </row>
    <row r="116" spans="2:13" ht="14.4" customHeight="1" x14ac:dyDescent="0.3">
      <c r="B116" s="17" t="s">
        <v>257</v>
      </c>
      <c r="C116" s="17"/>
      <c r="D116" s="17"/>
      <c r="E116" s="17"/>
      <c r="F116" s="17"/>
      <c r="G116" s="17"/>
      <c r="H116" s="17"/>
      <c r="I116" s="17"/>
      <c r="J116" s="17"/>
      <c r="K116" s="17"/>
      <c r="L116" s="17"/>
      <c r="M116" s="17"/>
    </row>
    <row r="118" spans="2:13" ht="15" thickBot="1" x14ac:dyDescent="0.35">
      <c r="B118" s="14" t="s">
        <v>258</v>
      </c>
      <c r="C118" s="14"/>
      <c r="D118" s="14"/>
      <c r="E118" s="14"/>
      <c r="F118" s="14"/>
      <c r="G118" s="14"/>
      <c r="H118" s="14"/>
      <c r="I118" s="14"/>
      <c r="J118" s="14"/>
      <c r="K118" s="14"/>
      <c r="L118" s="14"/>
      <c r="M118" s="14"/>
    </row>
    <row r="119" spans="2:13" ht="15.6" customHeight="1" thickBot="1" x14ac:dyDescent="0.35">
      <c r="B119" s="15"/>
      <c r="C119" s="15"/>
      <c r="D119" s="15"/>
      <c r="E119" s="15"/>
      <c r="F119" s="15" t="s">
        <v>241</v>
      </c>
      <c r="G119" s="15"/>
      <c r="H119" s="15" t="s">
        <v>242</v>
      </c>
      <c r="I119" s="15"/>
      <c r="J119" s="15" t="s">
        <v>243</v>
      </c>
      <c r="K119" s="15"/>
      <c r="L119" s="15" t="s">
        <v>244</v>
      </c>
      <c r="M119" s="15"/>
    </row>
    <row r="120" spans="2:13" ht="28.8" x14ac:dyDescent="0.3">
      <c r="B120" s="6" t="s">
        <v>259</v>
      </c>
      <c r="C120" s="6"/>
      <c r="D120" s="6" t="s">
        <v>260</v>
      </c>
      <c r="E120" s="6"/>
      <c r="F120" s="7">
        <v>-2.9000000000000001E-2</v>
      </c>
      <c r="G120" s="6"/>
      <c r="H120" s="7">
        <v>0.06</v>
      </c>
      <c r="I120" s="6"/>
      <c r="J120" s="7">
        <v>-0.48899999999999999</v>
      </c>
      <c r="K120" s="6"/>
      <c r="L120" s="7">
        <v>1</v>
      </c>
      <c r="M120" s="6"/>
    </row>
    <row r="121" spans="2:13" ht="28.8" x14ac:dyDescent="0.3">
      <c r="B121" s="6"/>
      <c r="C121" s="6"/>
      <c r="D121" s="6" t="s">
        <v>261</v>
      </c>
      <c r="E121" s="6"/>
      <c r="F121" s="7">
        <v>3.1E-2</v>
      </c>
      <c r="G121" s="6"/>
      <c r="H121" s="7">
        <v>0.05</v>
      </c>
      <c r="I121" s="6"/>
      <c r="J121" s="7">
        <v>0.625</v>
      </c>
      <c r="K121" s="6"/>
      <c r="L121" s="7">
        <v>1</v>
      </c>
      <c r="M121" s="6"/>
    </row>
    <row r="122" spans="2:13" ht="28.8" x14ac:dyDescent="0.3">
      <c r="B122" s="6"/>
      <c r="C122" s="6"/>
      <c r="D122" s="6" t="s">
        <v>262</v>
      </c>
      <c r="E122" s="6"/>
      <c r="F122" s="7">
        <v>0.189</v>
      </c>
      <c r="G122" s="6"/>
      <c r="H122" s="7">
        <v>0.06</v>
      </c>
      <c r="I122" s="6"/>
      <c r="J122" s="7">
        <v>3.1480000000000001</v>
      </c>
      <c r="K122" s="6"/>
      <c r="L122" s="7">
        <v>1.9E-2</v>
      </c>
      <c r="M122" s="6"/>
    </row>
    <row r="123" spans="2:13" ht="28.8" x14ac:dyDescent="0.3">
      <c r="B123" s="6" t="s">
        <v>260</v>
      </c>
      <c r="C123" s="6"/>
      <c r="D123" s="6" t="s">
        <v>261</v>
      </c>
      <c r="E123" s="6"/>
      <c r="F123" s="7">
        <v>6.0999999999999999E-2</v>
      </c>
      <c r="G123" s="6"/>
      <c r="H123" s="7">
        <v>0.06</v>
      </c>
      <c r="I123" s="6"/>
      <c r="J123" s="7">
        <v>1.0129999999999999</v>
      </c>
      <c r="K123" s="6"/>
      <c r="L123" s="7">
        <v>1</v>
      </c>
      <c r="M123" s="6"/>
    </row>
    <row r="124" spans="2:13" ht="28.8" x14ac:dyDescent="0.3">
      <c r="B124" s="6"/>
      <c r="C124" s="6"/>
      <c r="D124" s="6" t="s">
        <v>262</v>
      </c>
      <c r="E124" s="6"/>
      <c r="F124" s="7">
        <v>0.219</v>
      </c>
      <c r="G124" s="6"/>
      <c r="H124" s="7">
        <v>4.4999999999999998E-2</v>
      </c>
      <c r="I124" s="6"/>
      <c r="J124" s="7">
        <v>4.899</v>
      </c>
      <c r="K124" s="6"/>
      <c r="L124" s="7" t="s">
        <v>263</v>
      </c>
      <c r="M124" s="6"/>
    </row>
    <row r="125" spans="2:13" ht="28.8" x14ac:dyDescent="0.3">
      <c r="B125" s="6" t="s">
        <v>261</v>
      </c>
      <c r="C125" s="6"/>
      <c r="D125" s="6" t="s">
        <v>262</v>
      </c>
      <c r="E125" s="6"/>
      <c r="F125" s="7">
        <v>0.158</v>
      </c>
      <c r="G125" s="6"/>
      <c r="H125" s="7">
        <v>0.06</v>
      </c>
      <c r="I125" s="6"/>
      <c r="J125" s="7">
        <v>2.625</v>
      </c>
      <c r="K125" s="6"/>
      <c r="L125" s="7">
        <v>7.2999999999999995E-2</v>
      </c>
      <c r="M125" s="6"/>
    </row>
    <row r="126" spans="2:13" ht="15" thickBot="1" x14ac:dyDescent="0.35">
      <c r="B126" s="16"/>
      <c r="C126" s="16"/>
      <c r="D126" s="16"/>
      <c r="E126" s="16"/>
      <c r="F126" s="16"/>
      <c r="G126" s="16"/>
      <c r="H126" s="16"/>
      <c r="I126" s="16"/>
      <c r="J126" s="16"/>
      <c r="K126" s="16"/>
      <c r="L126" s="16"/>
      <c r="M126" s="16"/>
    </row>
    <row r="127" spans="2:13" ht="14.4" customHeight="1" x14ac:dyDescent="0.3">
      <c r="B127" s="17" t="s">
        <v>251</v>
      </c>
      <c r="C127" s="17"/>
      <c r="D127" s="17"/>
      <c r="E127" s="17"/>
      <c r="F127" s="17"/>
      <c r="G127" s="17"/>
      <c r="H127" s="17"/>
      <c r="I127" s="17"/>
      <c r="J127" s="17"/>
      <c r="K127" s="17"/>
      <c r="L127" s="17"/>
      <c r="M127" s="17"/>
    </row>
    <row r="128" spans="2:13" ht="14.4" customHeight="1" x14ac:dyDescent="0.3">
      <c r="B128" s="18" t="s">
        <v>264</v>
      </c>
      <c r="C128" s="18"/>
      <c r="D128" s="18"/>
      <c r="E128" s="18"/>
      <c r="F128" s="18"/>
      <c r="G128" s="18"/>
      <c r="H128" s="18"/>
      <c r="I128" s="18"/>
      <c r="J128" s="18"/>
      <c r="K128" s="18"/>
      <c r="L128" s="18"/>
      <c r="M128" s="18"/>
    </row>
    <row r="130" spans="2:13" ht="15" thickBot="1" x14ac:dyDescent="0.35">
      <c r="B130" s="14" t="s">
        <v>265</v>
      </c>
      <c r="C130" s="14"/>
      <c r="D130" s="14"/>
      <c r="E130" s="14"/>
      <c r="F130" s="14"/>
      <c r="G130" s="14"/>
      <c r="H130" s="14"/>
      <c r="I130" s="14"/>
      <c r="J130" s="14"/>
      <c r="K130" s="14"/>
      <c r="L130" s="14"/>
      <c r="M130" s="14"/>
    </row>
    <row r="131" spans="2:13" ht="15.6" customHeight="1" thickBot="1" x14ac:dyDescent="0.35">
      <c r="B131" s="15"/>
      <c r="C131" s="15"/>
      <c r="D131" s="15"/>
      <c r="E131" s="15"/>
      <c r="F131" s="15" t="s">
        <v>241</v>
      </c>
      <c r="G131" s="15"/>
      <c r="H131" s="15" t="s">
        <v>242</v>
      </c>
      <c r="I131" s="15"/>
      <c r="J131" s="15" t="s">
        <v>243</v>
      </c>
      <c r="K131" s="15"/>
      <c r="L131" s="15" t="s">
        <v>244</v>
      </c>
      <c r="M131" s="15"/>
    </row>
    <row r="132" spans="2:13" x14ac:dyDescent="0.3">
      <c r="B132" s="6" t="s">
        <v>113</v>
      </c>
      <c r="C132" s="6"/>
      <c r="D132" s="6" t="s">
        <v>114</v>
      </c>
      <c r="E132" s="6"/>
      <c r="F132" s="7">
        <v>9.4E-2</v>
      </c>
      <c r="G132" s="6"/>
      <c r="H132" s="7">
        <v>4.2000000000000003E-2</v>
      </c>
      <c r="I132" s="6"/>
      <c r="J132" s="7">
        <v>2.2330000000000001</v>
      </c>
      <c r="K132" s="6"/>
      <c r="L132" s="7">
        <v>3.5999999999999997E-2</v>
      </c>
      <c r="M132" s="6"/>
    </row>
    <row r="133" spans="2:13" ht="15" thickBot="1" x14ac:dyDescent="0.35">
      <c r="B133" s="16"/>
      <c r="C133" s="16"/>
      <c r="D133" s="16"/>
      <c r="E133" s="16"/>
      <c r="F133" s="16"/>
      <c r="G133" s="16"/>
      <c r="H133" s="16"/>
      <c r="I133" s="16"/>
      <c r="J133" s="16"/>
      <c r="K133" s="16"/>
      <c r="L133" s="16"/>
      <c r="M133" s="16"/>
    </row>
    <row r="134" spans="2:13" ht="14.4" customHeight="1" x14ac:dyDescent="0.3">
      <c r="B134" s="17" t="s">
        <v>266</v>
      </c>
      <c r="C134" s="17"/>
      <c r="D134" s="17"/>
      <c r="E134" s="17"/>
      <c r="F134" s="17"/>
      <c r="G134" s="17"/>
      <c r="H134" s="17"/>
      <c r="I134" s="17"/>
      <c r="J134" s="17"/>
      <c r="K134" s="17"/>
      <c r="L134" s="17"/>
      <c r="M134" s="17"/>
    </row>
  </sheetData>
  <mergeCells count="76">
    <mergeCell ref="B133:M133"/>
    <mergeCell ref="B134:M134"/>
    <mergeCell ref="B126:M126"/>
    <mergeCell ref="B127:M127"/>
    <mergeCell ref="B128:M128"/>
    <mergeCell ref="B130:M130"/>
    <mergeCell ref="B131:C131"/>
    <mergeCell ref="D131:E131"/>
    <mergeCell ref="F131:G131"/>
    <mergeCell ref="H131:I131"/>
    <mergeCell ref="J131:K131"/>
    <mergeCell ref="L131:M131"/>
    <mergeCell ref="B115:M115"/>
    <mergeCell ref="B116:M116"/>
    <mergeCell ref="B118:M118"/>
    <mergeCell ref="B119:C119"/>
    <mergeCell ref="D119:E119"/>
    <mergeCell ref="F119:G119"/>
    <mergeCell ref="H119:I119"/>
    <mergeCell ref="J119:K119"/>
    <mergeCell ref="L119:M119"/>
    <mergeCell ref="B106:O106"/>
    <mergeCell ref="B107:O107"/>
    <mergeCell ref="B112:M112"/>
    <mergeCell ref="B113:C113"/>
    <mergeCell ref="D113:E113"/>
    <mergeCell ref="F113:G113"/>
    <mergeCell ref="H113:I113"/>
    <mergeCell ref="J113:K113"/>
    <mergeCell ref="L113:M113"/>
    <mergeCell ref="B99:O99"/>
    <mergeCell ref="B100:O100"/>
    <mergeCell ref="B102:O102"/>
    <mergeCell ref="B103:C103"/>
    <mergeCell ref="D103:E103"/>
    <mergeCell ref="F103:G103"/>
    <mergeCell ref="H103:I103"/>
    <mergeCell ref="J103:K103"/>
    <mergeCell ref="L103:M103"/>
    <mergeCell ref="N103:O103"/>
    <mergeCell ref="B81:M81"/>
    <mergeCell ref="B82:M82"/>
    <mergeCell ref="B88:O88"/>
    <mergeCell ref="B89:C89"/>
    <mergeCell ref="D89:E89"/>
    <mergeCell ref="F89:G89"/>
    <mergeCell ref="H89:I89"/>
    <mergeCell ref="J89:K89"/>
    <mergeCell ref="L89:M89"/>
    <mergeCell ref="N89:O89"/>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34703E47-D850-42A3-8D07-6F9E371DD946}"/>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CDAA-0228-48A9-956C-8BC7267C156F}">
  <dimension ref="A1:AF123"/>
  <sheetViews>
    <sheetView zoomScaleNormal="100" workbookViewId="0">
      <pane xSplit="1" topLeftCell="B1" activePane="topRight" state="frozen"/>
      <selection pane="topRight" activeCell="A5" sqref="A5"/>
    </sheetView>
  </sheetViews>
  <sheetFormatPr defaultRowHeight="14.4" x14ac:dyDescent="0.3"/>
  <cols>
    <col min="1" max="1" width="20.44140625" bestFit="1" customWidth="1"/>
    <col min="2" max="2" width="23.5546875" customWidth="1"/>
    <col min="3" max="3" width="24.88671875" customWidth="1"/>
    <col min="4" max="4" width="24.44140625" customWidth="1"/>
    <col min="5" max="5" width="21.6640625" customWidth="1"/>
    <col min="6" max="6" width="20.109375" customWidth="1"/>
    <col min="11" max="11" width="10.77734375" bestFit="1" customWidth="1"/>
    <col min="12" max="12" width="10.77734375" customWidth="1"/>
  </cols>
  <sheetData>
    <row r="1" spans="1:32" x14ac:dyDescent="0.3">
      <c r="A1" t="s">
        <v>597</v>
      </c>
      <c r="B1" t="str">
        <f>'Full Data Set'!BC1</f>
        <v>Slope 1 VL PreBFR</v>
      </c>
      <c r="C1" t="str">
        <f>'Full Data Set'!BD1</f>
        <v>Slope 1 VL PostBFR</v>
      </c>
      <c r="D1" t="str">
        <f>'Full Data Set'!BE1</f>
        <v>Slope 1 VL PreTRE</v>
      </c>
      <c r="E1" t="str">
        <f>'Full Data Set'!BF1</f>
        <v>Slope 1 VL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Set'!BC2</f>
        <v>-0.4</v>
      </c>
      <c r="C2">
        <f>'Full Data Set'!BD2</f>
        <v>-0.98750000000000004</v>
      </c>
      <c r="D2">
        <f>'Full Data Set'!BE2</f>
        <v>-0.33750000000000002</v>
      </c>
      <c r="E2">
        <f>'Full Data Set'!BF2</f>
        <v>-1.003571429</v>
      </c>
      <c r="F2">
        <v>1</v>
      </c>
      <c r="H2">
        <f>'Graph x axis'!B2</f>
        <v>25</v>
      </c>
      <c r="I2">
        <f>'Graph x axis'!C2</f>
        <v>-1.5</v>
      </c>
      <c r="K2" t="s">
        <v>205</v>
      </c>
      <c r="L2">
        <f>H2+I2</f>
        <v>23.5</v>
      </c>
      <c r="M2">
        <f>AVERAGE(D2:D26)</f>
        <v>-0.32185983312000005</v>
      </c>
      <c r="N2">
        <f>_xlfn.STDEV.S(D2:D26)</f>
        <v>0.10799134454853479</v>
      </c>
      <c r="O2">
        <f>H2+I4</f>
        <v>26.5</v>
      </c>
      <c r="P2">
        <f>AVERAGE(B2:B26)</f>
        <v>-0.31139038172</v>
      </c>
      <c r="Q2">
        <f>_xlfn.STDEV.S(B2:B26)</f>
        <v>0.10646630191421616</v>
      </c>
      <c r="S2">
        <f>'Graph x axis'!E2</f>
        <v>-0.5</v>
      </c>
      <c r="U2">
        <f>H2+S2+I2</f>
        <v>23</v>
      </c>
      <c r="V2">
        <f>AVERAGE(D2:D15)</f>
        <v>-0.36096938778571436</v>
      </c>
      <c r="W2">
        <f>_xlfn.STDEV.S(D2:D15)</f>
        <v>0.10394461280023953</v>
      </c>
      <c r="X2">
        <f>H2+S4+I2</f>
        <v>24</v>
      </c>
      <c r="Y2">
        <f>AVERAGE(D16:D26)</f>
        <v>-0.27208403627272726</v>
      </c>
      <c r="Z2">
        <f>_xlfn.STDEV.S(D16:D26)</f>
        <v>9.5270734147175906E-2</v>
      </c>
      <c r="AA2">
        <f>H2+S2+I4</f>
        <v>26</v>
      </c>
      <c r="AB2">
        <f>AVERAGE(B2:B15)</f>
        <v>-0.32321428564285715</v>
      </c>
      <c r="AC2">
        <f>_xlfn.STDEV.S(B2:B15)</f>
        <v>7.2954174624440926E-2</v>
      </c>
      <c r="AD2">
        <f>H2+S4+I4</f>
        <v>27</v>
      </c>
      <c r="AE2">
        <f>AVERAGE(B16:B26)</f>
        <v>-0.29634177672727269</v>
      </c>
      <c r="AF2">
        <f>_xlfn.STDEV.S(B16:B26)</f>
        <v>0.14085573485379524</v>
      </c>
    </row>
    <row r="3" spans="1:32" x14ac:dyDescent="0.3">
      <c r="B3">
        <f>'Full Data Set'!BC3</f>
        <v>-0.383928571</v>
      </c>
      <c r="C3">
        <f>'Full Data Set'!BD3</f>
        <v>-0.514285714</v>
      </c>
      <c r="D3">
        <f>'Full Data Set'!BE3</f>
        <v>-0.258928571</v>
      </c>
      <c r="E3">
        <f>'Full Data Set'!BF3</f>
        <v>-0.61964285699999999</v>
      </c>
      <c r="F3">
        <v>1</v>
      </c>
      <c r="H3" t="s">
        <v>206</v>
      </c>
      <c r="I3" t="s">
        <v>113</v>
      </c>
      <c r="K3" t="s">
        <v>206</v>
      </c>
      <c r="L3">
        <f>H4+I2</f>
        <v>73.5</v>
      </c>
      <c r="M3">
        <f>AVERAGE(E2:E26)</f>
        <v>-0.54778571428000011</v>
      </c>
      <c r="N3">
        <f>_xlfn.STDEV.S(E2:E26)</f>
        <v>0.27398607155499427</v>
      </c>
      <c r="O3">
        <f>H4+I4</f>
        <v>76.5</v>
      </c>
      <c r="P3">
        <f>AVERAGE(C2:C26)</f>
        <v>-0.56535478396000005</v>
      </c>
      <c r="Q3">
        <f>_xlfn.STDEV.S(C2:C26)</f>
        <v>0.20266849150545621</v>
      </c>
      <c r="S3" t="str">
        <f>'Graph x axis'!E3</f>
        <v>Women</v>
      </c>
      <c r="U3">
        <f>H4+S2+I2</f>
        <v>73</v>
      </c>
      <c r="V3">
        <f>AVERAGE(E2:E15)</f>
        <v>-0.67474489799999993</v>
      </c>
      <c r="W3">
        <f>_xlfn.STDEV.S(E2:E15)</f>
        <v>0.27819329903665307</v>
      </c>
      <c r="X3">
        <f>H4+S4+I2</f>
        <v>74</v>
      </c>
      <c r="Y3">
        <f>AVERAGE(E16:E26)</f>
        <v>-0.38620129863636365</v>
      </c>
      <c r="Z3">
        <f>_xlfn.STDEV.S(E16:E26)</f>
        <v>0.16813254556210661</v>
      </c>
      <c r="AA3">
        <f>H4+S2+I4</f>
        <v>76</v>
      </c>
      <c r="AB3">
        <f>AVERAGE(C2:C15)</f>
        <v>-0.67283163257142864</v>
      </c>
      <c r="AC3">
        <f>_xlfn.STDEV.S(C2:C15)</f>
        <v>0.16350174053163347</v>
      </c>
      <c r="AD3">
        <f>H4+S4+I4</f>
        <v>77</v>
      </c>
      <c r="AE3">
        <f>AVERAGE(C16:C26)</f>
        <v>-0.42856606754545451</v>
      </c>
      <c r="AF3">
        <f>_xlfn.STDEV.S(C16:C26)</f>
        <v>0.16453609500441901</v>
      </c>
    </row>
    <row r="4" spans="1:32" x14ac:dyDescent="0.3">
      <c r="A4" t="s">
        <v>593</v>
      </c>
      <c r="B4">
        <f>'Full Data Set'!BC4</f>
        <v>-0.26785714300000002</v>
      </c>
      <c r="C4">
        <f>'Full Data Set'!BD4</f>
        <v>-0.73035714299999999</v>
      </c>
      <c r="D4">
        <f>'Full Data Set'!BE4</f>
        <v>-0.65357142899999998</v>
      </c>
      <c r="E4">
        <f>'Full Data Set'!BF4</f>
        <v>-0.64107142900000003</v>
      </c>
      <c r="F4">
        <v>1</v>
      </c>
      <c r="H4">
        <f>'Graph x axis'!B4</f>
        <v>75</v>
      </c>
      <c r="I4">
        <f>'Graph x axis'!C4</f>
        <v>1.5</v>
      </c>
      <c r="S4">
        <f>'Graph x axis'!E4</f>
        <v>0.5</v>
      </c>
    </row>
    <row r="5" spans="1:32" x14ac:dyDescent="0.3">
      <c r="A5" s="10" t="s">
        <v>594</v>
      </c>
      <c r="B5">
        <f>'Full Data Set'!BC5</f>
        <v>-0.42142857099999997</v>
      </c>
      <c r="C5">
        <f>'Full Data Set'!BD5</f>
        <v>-0.59821428600000004</v>
      </c>
      <c r="D5">
        <f>'Full Data Set'!BE5</f>
        <v>-0.34285714299999998</v>
      </c>
      <c r="E5">
        <f>'Full Data Set'!BF5</f>
        <v>-0.508928571</v>
      </c>
      <c r="F5">
        <v>1</v>
      </c>
    </row>
    <row r="6" spans="1:32" x14ac:dyDescent="0.3">
      <c r="B6">
        <f>'Full Data Set'!BC6</f>
        <v>-0.40178571400000002</v>
      </c>
      <c r="C6">
        <f>'Full Data Set'!BD6</f>
        <v>-0.73214285700000004</v>
      </c>
      <c r="D6">
        <f>'Full Data Set'!BE6</f>
        <v>-0.33214285700000001</v>
      </c>
      <c r="E6">
        <f>'Full Data Set'!BF6</f>
        <v>-8.3928570999999993E-2</v>
      </c>
      <c r="F6">
        <v>1</v>
      </c>
    </row>
    <row r="7" spans="1:32" x14ac:dyDescent="0.3">
      <c r="A7" t="s">
        <v>636</v>
      </c>
      <c r="B7">
        <f>'Full Data Set'!BC7</f>
        <v>-0.241071429</v>
      </c>
      <c r="C7">
        <f>'Full Data Set'!BD7</f>
        <v>-0.53928571400000003</v>
      </c>
      <c r="D7">
        <f>'Full Data Set'!BE7</f>
        <v>-0.428571429</v>
      </c>
      <c r="E7">
        <f>'Full Data Set'!BF7</f>
        <v>-0.305357143</v>
      </c>
      <c r="F7">
        <v>1</v>
      </c>
    </row>
    <row r="8" spans="1:32" x14ac:dyDescent="0.3">
      <c r="A8" t="s">
        <v>635</v>
      </c>
      <c r="B8">
        <f>'Full Data Set'!BC8</f>
        <v>-0.33928571400000002</v>
      </c>
      <c r="C8">
        <f>'Full Data Set'!BD8</f>
        <v>-0.83750000000000002</v>
      </c>
      <c r="D8">
        <f>'Full Data Set'!BE8</f>
        <v>-0.242857143</v>
      </c>
      <c r="E8">
        <f>'Full Data Set'!BF8</f>
        <v>-0.491071429</v>
      </c>
      <c r="F8">
        <v>1</v>
      </c>
    </row>
    <row r="9" spans="1:32" x14ac:dyDescent="0.3">
      <c r="A9" t="s">
        <v>634</v>
      </c>
      <c r="B9">
        <f>'Full Data Set'!BC9</f>
        <v>-0.35892857099999997</v>
      </c>
      <c r="C9">
        <f>'Full Data Set'!BD9</f>
        <v>-0.91428571400000003</v>
      </c>
      <c r="D9">
        <f>'Full Data Set'!BE9</f>
        <v>-0.41428571400000003</v>
      </c>
      <c r="E9">
        <f>'Full Data Set'!BF9</f>
        <v>-0.764285714</v>
      </c>
      <c r="F9">
        <v>1</v>
      </c>
    </row>
    <row r="10" spans="1:32" x14ac:dyDescent="0.3">
      <c r="B10">
        <f>'Full Data Set'!BC10</f>
        <v>-0.37857142900000001</v>
      </c>
      <c r="C10">
        <f>'Full Data Set'!BD10</f>
        <v>-0.68035714300000005</v>
      </c>
      <c r="D10">
        <f>'Full Data Set'!BE10</f>
        <v>-0.38035714300000001</v>
      </c>
      <c r="E10">
        <f>'Full Data Set'!BF10</f>
        <v>-1.0982142859999999</v>
      </c>
      <c r="F10">
        <v>1</v>
      </c>
    </row>
    <row r="11" spans="1:32" x14ac:dyDescent="0.3">
      <c r="B11">
        <f>'Full Data Set'!BC11</f>
        <v>-0.35714285699999998</v>
      </c>
      <c r="C11">
        <f>'Full Data Set'!BD11</f>
        <v>-0.38035714300000001</v>
      </c>
      <c r="D11">
        <f>'Full Data Set'!BE11</f>
        <v>-0.37321428600000001</v>
      </c>
      <c r="E11">
        <f>'Full Data Set'!BF11</f>
        <v>-1.0607142860000001</v>
      </c>
      <c r="F11">
        <v>1</v>
      </c>
    </row>
    <row r="12" spans="1:32" x14ac:dyDescent="0.3">
      <c r="B12">
        <f>'Full Data Set'!BC12</f>
        <v>-0.2</v>
      </c>
      <c r="C12">
        <f>'Full Data Set'!BD12</f>
        <v>-0.52678571399999996</v>
      </c>
      <c r="D12">
        <f>'Full Data Set'!BE12</f>
        <v>-0.40714285700000002</v>
      </c>
      <c r="E12">
        <f>'Full Data Set'!BF12</f>
        <v>-0.72678571400000003</v>
      </c>
      <c r="F12">
        <v>1</v>
      </c>
    </row>
    <row r="13" spans="1:32" x14ac:dyDescent="0.3">
      <c r="B13">
        <f>'Full Data Set'!BC13</f>
        <v>-0.26071428600000002</v>
      </c>
      <c r="C13">
        <f>'Full Data Set'!BD13</f>
        <v>-0.67142857099999997</v>
      </c>
      <c r="D13">
        <f>'Full Data Set'!BE13</f>
        <v>-0.235714286</v>
      </c>
      <c r="E13">
        <f>'Full Data Set'!BF13</f>
        <v>-0.74464285699999999</v>
      </c>
      <c r="F13">
        <v>1</v>
      </c>
    </row>
    <row r="14" spans="1:32" x14ac:dyDescent="0.3">
      <c r="B14">
        <f>'Full Data Set'!BC14</f>
        <v>-0.27142857100000001</v>
      </c>
      <c r="C14">
        <f>'Full Data Set'!BD14</f>
        <v>-0.64821428599999997</v>
      </c>
      <c r="D14">
        <f>'Full Data Set'!BE14</f>
        <v>-0.33214285700000001</v>
      </c>
      <c r="E14">
        <f>'Full Data Set'!BF14</f>
        <v>-0.66785714299999999</v>
      </c>
      <c r="F14">
        <v>1</v>
      </c>
    </row>
    <row r="15" spans="1:32" x14ac:dyDescent="0.3">
      <c r="B15">
        <f>'Full Data Set'!BC15</f>
        <v>-0.242857143</v>
      </c>
      <c r="C15">
        <f>'Full Data Set'!BD15</f>
        <v>-0.65892857100000002</v>
      </c>
      <c r="D15">
        <f>'Full Data Set'!BE15</f>
        <v>-0.31428571399999999</v>
      </c>
      <c r="E15">
        <f>'Full Data Set'!BF15</f>
        <v>-0.73035714299999999</v>
      </c>
      <c r="F15">
        <v>1</v>
      </c>
    </row>
    <row r="16" spans="1:32" x14ac:dyDescent="0.3">
      <c r="B16">
        <f>'Full Data Set'!BC16</f>
        <v>-0.155357143</v>
      </c>
      <c r="C16">
        <f>'Full Data Set'!BD16</f>
        <v>-0.18392857100000001</v>
      </c>
      <c r="D16">
        <f>'Full Data Set'!BE16</f>
        <v>-0.42401960799999999</v>
      </c>
      <c r="E16">
        <f>'Full Data Set'!BF16</f>
        <v>-0.22142857099999999</v>
      </c>
      <c r="F16">
        <v>0</v>
      </c>
    </row>
    <row r="17" spans="2:6" x14ac:dyDescent="0.3">
      <c r="B17">
        <f>'Full Data Set'!BC17</f>
        <v>-0.67085427099999995</v>
      </c>
      <c r="C17">
        <f>'Full Data Set'!BD17</f>
        <v>-0.40535714299999998</v>
      </c>
      <c r="D17">
        <f>'Full Data Set'!BE17</f>
        <v>-0.15357142900000001</v>
      </c>
      <c r="E17">
        <f>'Full Data Set'!BF17</f>
        <v>-0.53392857100000002</v>
      </c>
      <c r="F17">
        <v>0</v>
      </c>
    </row>
    <row r="18" spans="2:6" x14ac:dyDescent="0.3">
      <c r="B18">
        <f>'Full Data Set'!BC18</f>
        <v>-0.31052181400000001</v>
      </c>
      <c r="C18">
        <f>'Full Data Set'!BD18</f>
        <v>-0.47142857100000002</v>
      </c>
      <c r="D18">
        <f>'Full Data Set'!BE18</f>
        <v>-0.27321428599999997</v>
      </c>
      <c r="E18">
        <f>'Full Data Set'!BF18</f>
        <v>-0.33214285700000001</v>
      </c>
      <c r="F18">
        <v>0</v>
      </c>
    </row>
    <row r="19" spans="2:6" x14ac:dyDescent="0.3">
      <c r="B19">
        <f>'Full Data Set'!BC19</f>
        <v>-0.19821428599999999</v>
      </c>
      <c r="C19">
        <f>'Full Data Set'!BD19</f>
        <v>-0.367857143</v>
      </c>
      <c r="D19">
        <f>'Full Data Set'!BE19</f>
        <v>-0.21249999999999999</v>
      </c>
      <c r="E19">
        <f>'Full Data Set'!BF19</f>
        <v>-0.51607142900000003</v>
      </c>
      <c r="F19">
        <v>0</v>
      </c>
    </row>
    <row r="20" spans="2:6" x14ac:dyDescent="0.3">
      <c r="B20">
        <f>'Full Data Set'!BC20</f>
        <v>-0.32500000000000001</v>
      </c>
      <c r="C20">
        <f>'Full Data Set'!BD20</f>
        <v>-0.7</v>
      </c>
      <c r="D20">
        <f>'Full Data Set'!BE20</f>
        <v>-0.40178571400000002</v>
      </c>
      <c r="E20">
        <f>'Full Data Set'!BF20</f>
        <v>-0.26964285700000001</v>
      </c>
      <c r="F20">
        <v>0</v>
      </c>
    </row>
    <row r="21" spans="2:6" x14ac:dyDescent="0.3">
      <c r="B21">
        <f>'Full Data Set'!BC21</f>
        <v>-0.25</v>
      </c>
      <c r="C21">
        <f>'Full Data Set'!BD21</f>
        <v>-0.64464285700000001</v>
      </c>
      <c r="D21">
        <f>'Full Data Set'!BE21</f>
        <v>-0.21688311699999999</v>
      </c>
      <c r="E21">
        <f>'Full Data Set'!BF21</f>
        <v>-0.41071428599999998</v>
      </c>
      <c r="F21">
        <v>0</v>
      </c>
    </row>
    <row r="22" spans="2:6" x14ac:dyDescent="0.3">
      <c r="B22">
        <f>'Full Data Set'!BC22</f>
        <v>-0.305357143</v>
      </c>
      <c r="C22">
        <f>'Full Data Set'!BD22</f>
        <v>-0.58565531500000001</v>
      </c>
      <c r="D22">
        <f>'Full Data Set'!BE22</f>
        <v>-0.233928571</v>
      </c>
      <c r="E22">
        <f>'Full Data Set'!BF22</f>
        <v>-0.49464285699999999</v>
      </c>
      <c r="F22">
        <v>0</v>
      </c>
    </row>
    <row r="23" spans="2:6" x14ac:dyDescent="0.3">
      <c r="B23">
        <f>'Full Data Set'!BC23</f>
        <v>-0.257142857</v>
      </c>
      <c r="C23">
        <f>'Full Data Set'!BD23</f>
        <v>-0.27142857100000001</v>
      </c>
      <c r="D23">
        <f>'Full Data Set'!BE23</f>
        <v>-0.32321428600000002</v>
      </c>
      <c r="E23">
        <f>'Full Data Set'!BF23</f>
        <v>-0.41964285699999998</v>
      </c>
      <c r="F23">
        <v>0</v>
      </c>
    </row>
    <row r="24" spans="2:6" x14ac:dyDescent="0.3">
      <c r="B24">
        <f>'Full Data Set'!BC24</f>
        <v>-0.160526316</v>
      </c>
      <c r="C24">
        <f>'Full Data Set'!BD24</f>
        <v>-0.242857143</v>
      </c>
      <c r="D24">
        <f>'Full Data Set'!BE24</f>
        <v>-0.125</v>
      </c>
      <c r="E24">
        <f>'Full Data Set'!BF24</f>
        <v>-0.10357142900000001</v>
      </c>
      <c r="F24">
        <v>0</v>
      </c>
    </row>
    <row r="25" spans="2:6" x14ac:dyDescent="0.3">
      <c r="B25">
        <f>'Full Data Set'!BC25</f>
        <v>-0.36249999999999999</v>
      </c>
      <c r="C25">
        <f>'Full Data Set'!BD25</f>
        <v>-0.43571428600000001</v>
      </c>
      <c r="D25">
        <f>'Full Data Set'!BE25</f>
        <v>-0.29285714299999999</v>
      </c>
      <c r="E25">
        <f>'Full Data Set'!BF25</f>
        <v>-0.6875</v>
      </c>
      <c r="F25">
        <v>0</v>
      </c>
    </row>
    <row r="26" spans="2:6" x14ac:dyDescent="0.3">
      <c r="B26">
        <f>'Full Data Set'!BC26</f>
        <v>-0.264285714</v>
      </c>
      <c r="C26">
        <f>'Full Data Set'!BD26</f>
        <v>-0.40535714299999998</v>
      </c>
      <c r="D26">
        <f>'Full Data Set'!BE26</f>
        <v>-0.33595024499999998</v>
      </c>
      <c r="E26">
        <f>'Full Data Set'!BF26</f>
        <v>-0.258928571</v>
      </c>
      <c r="F26">
        <v>0</v>
      </c>
    </row>
    <row r="48" spans="1:1" s="4" customFormat="1" x14ac:dyDescent="0.3">
      <c r="A48"/>
    </row>
    <row r="49" spans="2:15" x14ac:dyDescent="0.3">
      <c r="B49" t="s">
        <v>223</v>
      </c>
    </row>
    <row r="51" spans="2:15" ht="23.4" x14ac:dyDescent="0.3">
      <c r="B51" s="5" t="s">
        <v>267</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ht="16.2" x14ac:dyDescent="0.3">
      <c r="B55" s="6" t="s">
        <v>233</v>
      </c>
      <c r="C55" s="6"/>
      <c r="D55" s="7">
        <v>1.4390000000000001</v>
      </c>
      <c r="E55" s="6"/>
      <c r="F55" s="7">
        <v>1</v>
      </c>
      <c r="G55" s="6"/>
      <c r="H55" s="7">
        <v>1.4390000000000001</v>
      </c>
      <c r="I55" s="6"/>
      <c r="J55" s="7">
        <v>45.293999999999997</v>
      </c>
      <c r="K55" s="6"/>
      <c r="L55" s="7" t="s">
        <v>268</v>
      </c>
      <c r="M55" s="6"/>
      <c r="N55" s="7">
        <v>0.65400000000000003</v>
      </c>
      <c r="O55" s="6"/>
    </row>
    <row r="56" spans="2:15" x14ac:dyDescent="0.3">
      <c r="B56" s="6" t="s">
        <v>234</v>
      </c>
      <c r="C56" s="6"/>
      <c r="D56" s="7">
        <v>0.76300000000000001</v>
      </c>
      <c r="E56" s="6"/>
      <c r="F56" s="7">
        <v>24</v>
      </c>
      <c r="G56" s="6"/>
      <c r="H56" s="7">
        <v>3.2000000000000001E-2</v>
      </c>
      <c r="I56" s="6"/>
      <c r="J56" s="7"/>
      <c r="K56" s="6"/>
      <c r="L56" s="7"/>
      <c r="M56" s="6"/>
      <c r="N56" s="7"/>
      <c r="O56" s="6"/>
    </row>
    <row r="57" spans="2:15" ht="32.4" x14ac:dyDescent="0.3">
      <c r="B57" s="6" t="s">
        <v>235</v>
      </c>
      <c r="C57" s="6"/>
      <c r="D57" s="7" t="s">
        <v>269</v>
      </c>
      <c r="E57" s="6"/>
      <c r="F57" s="7">
        <v>1</v>
      </c>
      <c r="G57" s="6"/>
      <c r="H57" s="7" t="s">
        <v>269</v>
      </c>
      <c r="I57" s="6"/>
      <c r="J57" s="7">
        <v>1.2999999999999999E-2</v>
      </c>
      <c r="K57" s="6"/>
      <c r="L57" s="7">
        <v>0.91</v>
      </c>
      <c r="M57" s="6"/>
      <c r="N57" s="7" t="s">
        <v>270</v>
      </c>
      <c r="O57" s="6"/>
    </row>
    <row r="58" spans="2:15" x14ac:dyDescent="0.3">
      <c r="B58" s="6" t="s">
        <v>234</v>
      </c>
      <c r="C58" s="6"/>
      <c r="D58" s="7">
        <v>0.58399999999999996</v>
      </c>
      <c r="E58" s="6"/>
      <c r="F58" s="7">
        <v>24</v>
      </c>
      <c r="G58" s="6"/>
      <c r="H58" s="7">
        <v>2.4E-2</v>
      </c>
      <c r="I58" s="6"/>
      <c r="J58" s="7"/>
      <c r="K58" s="6"/>
      <c r="L58" s="7"/>
      <c r="M58" s="6"/>
      <c r="N58" s="7"/>
      <c r="O58" s="6"/>
    </row>
    <row r="59" spans="2:15" x14ac:dyDescent="0.3">
      <c r="B59" s="6" t="s">
        <v>236</v>
      </c>
      <c r="C59" s="6"/>
      <c r="D59" s="7">
        <v>5.0000000000000001E-3</v>
      </c>
      <c r="E59" s="6"/>
      <c r="F59" s="7">
        <v>1</v>
      </c>
      <c r="G59" s="6"/>
      <c r="H59" s="7">
        <v>5.0000000000000001E-3</v>
      </c>
      <c r="I59" s="6"/>
      <c r="J59" s="7">
        <v>0.191</v>
      </c>
      <c r="K59" s="6"/>
      <c r="L59" s="7">
        <v>0.66600000000000004</v>
      </c>
      <c r="M59" s="6"/>
      <c r="N59" s="7">
        <v>8.0000000000000002E-3</v>
      </c>
      <c r="O59" s="6"/>
    </row>
    <row r="60" spans="2:15" x14ac:dyDescent="0.3">
      <c r="B60" s="6" t="s">
        <v>234</v>
      </c>
      <c r="C60" s="6"/>
      <c r="D60" s="7">
        <v>0.61799999999999999</v>
      </c>
      <c r="E60" s="6"/>
      <c r="F60" s="7">
        <v>24</v>
      </c>
      <c r="G60" s="6"/>
      <c r="H60" s="7">
        <v>2.5999999999999999E-2</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3" ht="15" thickBot="1" x14ac:dyDescent="0.35">
      <c r="B65" s="15" t="s">
        <v>226</v>
      </c>
      <c r="C65" s="15"/>
      <c r="D65" s="15" t="s">
        <v>227</v>
      </c>
      <c r="E65" s="15"/>
      <c r="F65" s="15" t="s">
        <v>228</v>
      </c>
      <c r="G65" s="15"/>
      <c r="H65" s="15" t="s">
        <v>229</v>
      </c>
      <c r="I65" s="15"/>
      <c r="J65" s="15" t="s">
        <v>230</v>
      </c>
      <c r="K65" s="15"/>
      <c r="L65" s="15" t="s">
        <v>231</v>
      </c>
      <c r="M65" s="15"/>
    </row>
    <row r="66" spans="1:13" x14ac:dyDescent="0.3">
      <c r="B66" s="6" t="s">
        <v>234</v>
      </c>
      <c r="C66" s="6"/>
      <c r="D66" s="7">
        <v>1.3740000000000001</v>
      </c>
      <c r="E66" s="6"/>
      <c r="F66" s="7">
        <v>24</v>
      </c>
      <c r="G66" s="6"/>
      <c r="H66" s="7">
        <v>5.7000000000000002E-2</v>
      </c>
      <c r="I66" s="6"/>
      <c r="J66" s="7"/>
      <c r="K66" s="6"/>
      <c r="L66" s="7"/>
      <c r="M66" s="6"/>
    </row>
    <row r="67" spans="1:13" ht="15" thickBot="1" x14ac:dyDescent="0.35">
      <c r="B67" s="16"/>
      <c r="C67" s="16"/>
      <c r="D67" s="16"/>
      <c r="E67" s="16"/>
      <c r="F67" s="16"/>
      <c r="G67" s="16"/>
      <c r="H67" s="16"/>
      <c r="I67" s="16"/>
      <c r="J67" s="16"/>
      <c r="K67" s="16"/>
      <c r="L67" s="16"/>
      <c r="M67" s="16"/>
    </row>
    <row r="68" spans="1:13" ht="14.4" customHeight="1" x14ac:dyDescent="0.3">
      <c r="B68" s="17" t="s">
        <v>237</v>
      </c>
      <c r="C68" s="17"/>
      <c r="D68" s="17"/>
      <c r="E68" s="17"/>
      <c r="F68" s="17"/>
      <c r="G68" s="17"/>
      <c r="H68" s="17"/>
      <c r="I68" s="17"/>
      <c r="J68" s="17"/>
      <c r="K68" s="17"/>
      <c r="L68" s="17"/>
      <c r="M68" s="17"/>
    </row>
    <row r="71" spans="1:13" ht="18" x14ac:dyDescent="0.3">
      <c r="B71" s="8" t="s">
        <v>239</v>
      </c>
    </row>
    <row r="73" spans="1:13" ht="15" thickBot="1" x14ac:dyDescent="0.35">
      <c r="B73" s="14" t="s">
        <v>256</v>
      </c>
      <c r="C73" s="14"/>
      <c r="D73" s="14"/>
      <c r="E73" s="14"/>
      <c r="F73" s="14"/>
      <c r="G73" s="14"/>
      <c r="H73" s="14"/>
      <c r="I73" s="14"/>
      <c r="J73" s="14"/>
      <c r="K73" s="14"/>
      <c r="L73" s="14"/>
      <c r="M73" s="14"/>
    </row>
    <row r="74" spans="1:13" ht="15.6" customHeight="1" thickBot="1" x14ac:dyDescent="0.35">
      <c r="B74" s="15"/>
      <c r="C74" s="15"/>
      <c r="D74" s="15"/>
      <c r="E74" s="15"/>
      <c r="F74" s="15" t="s">
        <v>241</v>
      </c>
      <c r="G74" s="15"/>
      <c r="H74" s="15" t="s">
        <v>242</v>
      </c>
      <c r="I74" s="15"/>
      <c r="J74" s="15" t="s">
        <v>243</v>
      </c>
      <c r="K74" s="15"/>
      <c r="L74" s="15" t="s">
        <v>244</v>
      </c>
      <c r="M74" s="15"/>
    </row>
    <row r="75" spans="1:13" ht="16.2" x14ac:dyDescent="0.3">
      <c r="B75" s="6" t="s">
        <v>205</v>
      </c>
      <c r="C75" s="6"/>
      <c r="D75" s="6" t="s">
        <v>206</v>
      </c>
      <c r="E75" s="6"/>
      <c r="F75" s="7">
        <v>0.24</v>
      </c>
      <c r="G75" s="6"/>
      <c r="H75" s="7">
        <v>3.5999999999999997E-2</v>
      </c>
      <c r="I75" s="6"/>
      <c r="J75" s="7">
        <v>6.73</v>
      </c>
      <c r="K75" s="6"/>
      <c r="L75" s="7" t="s">
        <v>268</v>
      </c>
      <c r="M75" s="6"/>
    </row>
    <row r="76" spans="1:13" ht="15" thickBot="1" x14ac:dyDescent="0.35">
      <c r="B76" s="16"/>
      <c r="C76" s="16"/>
      <c r="D76" s="16"/>
      <c r="E76" s="16"/>
      <c r="F76" s="16"/>
      <c r="G76" s="16"/>
      <c r="H76" s="16"/>
      <c r="I76" s="16"/>
      <c r="J76" s="16"/>
      <c r="K76" s="16"/>
      <c r="L76" s="16"/>
      <c r="M76" s="16"/>
    </row>
    <row r="77" spans="1:13" ht="14.4" customHeight="1" x14ac:dyDescent="0.3">
      <c r="B77" s="17" t="s">
        <v>264</v>
      </c>
      <c r="C77" s="17"/>
      <c r="D77" s="17"/>
      <c r="E77" s="17"/>
      <c r="F77" s="17"/>
      <c r="G77" s="17"/>
      <c r="H77" s="17"/>
      <c r="I77" s="17"/>
      <c r="J77" s="17"/>
      <c r="K77" s="17"/>
      <c r="L77" s="17"/>
      <c r="M77" s="17"/>
    </row>
    <row r="79" spans="1:13" s="4" customFormat="1" x14ac:dyDescent="0.3">
      <c r="A79"/>
    </row>
    <row r="81" spans="2:15" ht="23.4" x14ac:dyDescent="0.3">
      <c r="B81" s="5" t="s">
        <v>271</v>
      </c>
    </row>
    <row r="83" spans="2:15" ht="15" thickBot="1" x14ac:dyDescent="0.35">
      <c r="B83" s="14" t="s">
        <v>225</v>
      </c>
      <c r="C83" s="14"/>
      <c r="D83" s="14"/>
      <c r="E83" s="14"/>
      <c r="F83" s="14"/>
      <c r="G83" s="14"/>
      <c r="H83" s="14"/>
      <c r="I83" s="14"/>
      <c r="J83" s="14"/>
      <c r="K83" s="14"/>
      <c r="L83" s="14"/>
      <c r="M83" s="14"/>
      <c r="N83" s="14"/>
      <c r="O83" s="14"/>
    </row>
    <row r="84" spans="2:15" ht="15" thickBot="1" x14ac:dyDescent="0.35">
      <c r="B84" s="15" t="s">
        <v>226</v>
      </c>
      <c r="C84" s="15"/>
      <c r="D84" s="15" t="s">
        <v>227</v>
      </c>
      <c r="E84" s="15"/>
      <c r="F84" s="15" t="s">
        <v>228</v>
      </c>
      <c r="G84" s="15"/>
      <c r="H84" s="15" t="s">
        <v>229</v>
      </c>
      <c r="I84" s="15"/>
      <c r="J84" s="15" t="s">
        <v>230</v>
      </c>
      <c r="K84" s="15"/>
      <c r="L84" s="15" t="s">
        <v>231</v>
      </c>
      <c r="M84" s="15"/>
      <c r="N84" s="15" t="s">
        <v>232</v>
      </c>
      <c r="O84" s="15"/>
    </row>
    <row r="85" spans="2:15" ht="16.2" x14ac:dyDescent="0.3">
      <c r="B85" s="6" t="s">
        <v>233</v>
      </c>
      <c r="C85" s="6"/>
      <c r="D85" s="7">
        <v>1.2749999999999999</v>
      </c>
      <c r="E85" s="6"/>
      <c r="F85" s="7">
        <v>1</v>
      </c>
      <c r="G85" s="6"/>
      <c r="H85" s="7">
        <v>1.2749999999999999</v>
      </c>
      <c r="I85" s="6"/>
      <c r="J85" s="7">
        <v>59.243000000000002</v>
      </c>
      <c r="K85" s="6"/>
      <c r="L85" s="7" t="s">
        <v>272</v>
      </c>
      <c r="M85" s="6"/>
      <c r="N85" s="7">
        <v>0.72</v>
      </c>
      <c r="O85" s="6"/>
    </row>
    <row r="86" spans="2:15" ht="28.8" x14ac:dyDescent="0.3">
      <c r="B86" s="6" t="s">
        <v>253</v>
      </c>
      <c r="C86" s="6"/>
      <c r="D86" s="7">
        <v>0.26800000000000002</v>
      </c>
      <c r="E86" s="6"/>
      <c r="F86" s="7">
        <v>1</v>
      </c>
      <c r="G86" s="6"/>
      <c r="H86" s="7">
        <v>0.26800000000000002</v>
      </c>
      <c r="I86" s="6"/>
      <c r="J86" s="7">
        <v>12.451000000000001</v>
      </c>
      <c r="K86" s="6"/>
      <c r="L86" s="7">
        <v>2E-3</v>
      </c>
      <c r="M86" s="6"/>
      <c r="N86" s="7">
        <v>0.35099999999999998</v>
      </c>
      <c r="O86" s="6"/>
    </row>
    <row r="87" spans="2:15" x14ac:dyDescent="0.3">
      <c r="B87" s="6" t="s">
        <v>234</v>
      </c>
      <c r="C87" s="6"/>
      <c r="D87" s="7">
        <v>0.495</v>
      </c>
      <c r="E87" s="6"/>
      <c r="F87" s="7">
        <v>23</v>
      </c>
      <c r="G87" s="6"/>
      <c r="H87" s="7">
        <v>2.1999999999999999E-2</v>
      </c>
      <c r="I87" s="6"/>
      <c r="J87" s="7"/>
      <c r="K87" s="6"/>
      <c r="L87" s="7"/>
      <c r="M87" s="6"/>
      <c r="N87" s="7"/>
      <c r="O87" s="6"/>
    </row>
    <row r="88" spans="2:15" x14ac:dyDescent="0.3">
      <c r="B88" s="6" t="s">
        <v>235</v>
      </c>
      <c r="C88" s="6"/>
      <c r="D88" s="7">
        <v>1E-3</v>
      </c>
      <c r="E88" s="6"/>
      <c r="F88" s="7">
        <v>1</v>
      </c>
      <c r="G88" s="6"/>
      <c r="H88" s="7">
        <v>1E-3</v>
      </c>
      <c r="I88" s="6"/>
      <c r="J88" s="7">
        <v>4.4999999999999998E-2</v>
      </c>
      <c r="K88" s="6"/>
      <c r="L88" s="7">
        <v>0.83299999999999996</v>
      </c>
      <c r="M88" s="6"/>
      <c r="N88" s="7">
        <v>2E-3</v>
      </c>
      <c r="O88" s="6"/>
    </row>
    <row r="89" spans="2:15" ht="28.8" x14ac:dyDescent="0.3">
      <c r="B89" s="6" t="s">
        <v>254</v>
      </c>
      <c r="C89" s="6"/>
      <c r="D89" s="7">
        <v>1.7000000000000001E-2</v>
      </c>
      <c r="E89" s="6"/>
      <c r="F89" s="7">
        <v>1</v>
      </c>
      <c r="G89" s="6"/>
      <c r="H89" s="7">
        <v>1.7000000000000001E-2</v>
      </c>
      <c r="I89" s="6"/>
      <c r="J89" s="7">
        <v>0.70599999999999996</v>
      </c>
      <c r="K89" s="6"/>
      <c r="L89" s="7">
        <v>0.40899999999999997</v>
      </c>
      <c r="M89" s="6"/>
      <c r="N89" s="7">
        <v>0.03</v>
      </c>
      <c r="O89" s="6"/>
    </row>
    <row r="90" spans="2:15" x14ac:dyDescent="0.3">
      <c r="B90" s="6" t="s">
        <v>234</v>
      </c>
      <c r="C90" s="6"/>
      <c r="D90" s="7">
        <v>0.56699999999999995</v>
      </c>
      <c r="E90" s="6"/>
      <c r="F90" s="7">
        <v>23</v>
      </c>
      <c r="G90" s="6"/>
      <c r="H90" s="7">
        <v>2.5000000000000001E-2</v>
      </c>
      <c r="I90" s="6"/>
      <c r="J90" s="7"/>
      <c r="K90" s="6"/>
      <c r="L90" s="7"/>
      <c r="M90" s="6"/>
      <c r="N90" s="7"/>
      <c r="O90" s="6"/>
    </row>
    <row r="91" spans="2:15" x14ac:dyDescent="0.3">
      <c r="B91" s="6" t="s">
        <v>236</v>
      </c>
      <c r="C91" s="6"/>
      <c r="D91" s="7">
        <v>4.0000000000000001E-3</v>
      </c>
      <c r="E91" s="6"/>
      <c r="F91" s="7">
        <v>1</v>
      </c>
      <c r="G91" s="6"/>
      <c r="H91" s="7">
        <v>4.0000000000000001E-3</v>
      </c>
      <c r="I91" s="6"/>
      <c r="J91" s="7">
        <v>0.16700000000000001</v>
      </c>
      <c r="K91" s="6"/>
      <c r="L91" s="7">
        <v>0.68700000000000006</v>
      </c>
      <c r="M91" s="6"/>
      <c r="N91" s="7">
        <v>7.0000000000000001E-3</v>
      </c>
      <c r="O91" s="6"/>
    </row>
    <row r="92" spans="2:15" ht="32.4" x14ac:dyDescent="0.3">
      <c r="B92" s="6" t="s">
        <v>255</v>
      </c>
      <c r="C92" s="6"/>
      <c r="D92" s="7" t="s">
        <v>273</v>
      </c>
      <c r="E92" s="6"/>
      <c r="F92" s="7">
        <v>1</v>
      </c>
      <c r="G92" s="6"/>
      <c r="H92" s="7" t="s">
        <v>273</v>
      </c>
      <c r="I92" s="6"/>
      <c r="J92" s="7">
        <v>1.7999999999999999E-2</v>
      </c>
      <c r="K92" s="6"/>
      <c r="L92" s="7">
        <v>0.89400000000000002</v>
      </c>
      <c r="M92" s="6"/>
      <c r="N92" s="7" t="s">
        <v>274</v>
      </c>
      <c r="O92" s="6"/>
    </row>
    <row r="93" spans="2:15" x14ac:dyDescent="0.3">
      <c r="B93" s="6" t="s">
        <v>234</v>
      </c>
      <c r="C93" s="6"/>
      <c r="D93" s="7">
        <v>0.61799999999999999</v>
      </c>
      <c r="E93" s="6"/>
      <c r="F93" s="7">
        <v>23</v>
      </c>
      <c r="G93" s="6"/>
      <c r="H93" s="7">
        <v>2.7E-2</v>
      </c>
      <c r="I93" s="6"/>
      <c r="J93" s="7"/>
      <c r="K93" s="6"/>
      <c r="L93" s="7"/>
      <c r="M93" s="6"/>
      <c r="N93" s="7"/>
      <c r="O93" s="6"/>
    </row>
    <row r="94" spans="2:15" ht="15" thickBot="1" x14ac:dyDescent="0.35">
      <c r="B94" s="16"/>
      <c r="C94" s="16"/>
      <c r="D94" s="16"/>
      <c r="E94" s="16"/>
      <c r="F94" s="16"/>
      <c r="G94" s="16"/>
      <c r="H94" s="16"/>
      <c r="I94" s="16"/>
      <c r="J94" s="16"/>
      <c r="K94" s="16"/>
      <c r="L94" s="16"/>
      <c r="M94" s="16"/>
      <c r="N94" s="16"/>
      <c r="O94" s="16"/>
    </row>
    <row r="95" spans="2:15" ht="14.4" customHeight="1" x14ac:dyDescent="0.3">
      <c r="B95" s="17" t="s">
        <v>237</v>
      </c>
      <c r="C95" s="17"/>
      <c r="D95" s="17"/>
      <c r="E95" s="17"/>
      <c r="F95" s="17"/>
      <c r="G95" s="17"/>
      <c r="H95" s="17"/>
      <c r="I95" s="17"/>
      <c r="J95" s="17"/>
      <c r="K95" s="17"/>
      <c r="L95" s="17"/>
      <c r="M95" s="17"/>
      <c r="N95" s="17"/>
      <c r="O95" s="17"/>
    </row>
    <row r="97" spans="2:15" ht="15" thickBot="1" x14ac:dyDescent="0.35">
      <c r="B97" s="14" t="s">
        <v>238</v>
      </c>
      <c r="C97" s="14"/>
      <c r="D97" s="14"/>
      <c r="E97" s="14"/>
      <c r="F97" s="14"/>
      <c r="G97" s="14"/>
      <c r="H97" s="14"/>
      <c r="I97" s="14"/>
      <c r="J97" s="14"/>
      <c r="K97" s="14"/>
      <c r="L97" s="14"/>
      <c r="M97" s="14"/>
      <c r="N97" s="14"/>
      <c r="O97" s="14"/>
    </row>
    <row r="98" spans="2:15" ht="15" thickBot="1" x14ac:dyDescent="0.35">
      <c r="B98" s="15" t="s">
        <v>226</v>
      </c>
      <c r="C98" s="15"/>
      <c r="D98" s="15" t="s">
        <v>227</v>
      </c>
      <c r="E98" s="15"/>
      <c r="F98" s="15" t="s">
        <v>228</v>
      </c>
      <c r="G98" s="15"/>
      <c r="H98" s="15" t="s">
        <v>229</v>
      </c>
      <c r="I98" s="15"/>
      <c r="J98" s="15" t="s">
        <v>230</v>
      </c>
      <c r="K98" s="15"/>
      <c r="L98" s="15" t="s">
        <v>231</v>
      </c>
      <c r="M98" s="15"/>
      <c r="N98" s="15" t="s">
        <v>232</v>
      </c>
      <c r="O98" s="15"/>
    </row>
    <row r="99" spans="2:15" ht="16.2" x14ac:dyDescent="0.3">
      <c r="B99" s="6" t="s">
        <v>1</v>
      </c>
      <c r="C99" s="6"/>
      <c r="D99" s="7">
        <v>0.64800000000000002</v>
      </c>
      <c r="E99" s="6"/>
      <c r="F99" s="7">
        <v>1</v>
      </c>
      <c r="G99" s="6"/>
      <c r="H99" s="7">
        <v>0.64800000000000002</v>
      </c>
      <c r="I99" s="6"/>
      <c r="J99" s="7">
        <v>20.507999999999999</v>
      </c>
      <c r="K99" s="6"/>
      <c r="L99" s="7" t="s">
        <v>275</v>
      </c>
      <c r="M99" s="6"/>
      <c r="N99" s="7">
        <v>0.47099999999999997</v>
      </c>
      <c r="O99" s="6"/>
    </row>
    <row r="100" spans="2:15" x14ac:dyDescent="0.3">
      <c r="B100" s="6" t="s">
        <v>234</v>
      </c>
      <c r="C100" s="6"/>
      <c r="D100" s="7">
        <v>0.72699999999999998</v>
      </c>
      <c r="E100" s="6"/>
      <c r="F100" s="7">
        <v>23</v>
      </c>
      <c r="G100" s="6"/>
      <c r="H100" s="7">
        <v>3.2000000000000001E-2</v>
      </c>
      <c r="I100" s="6"/>
      <c r="J100" s="7"/>
      <c r="K100" s="6"/>
      <c r="L100" s="7"/>
      <c r="M100" s="6"/>
      <c r="N100" s="7"/>
      <c r="O100" s="6"/>
    </row>
    <row r="101" spans="2:15" ht="15" thickBot="1" x14ac:dyDescent="0.35">
      <c r="B101" s="16"/>
      <c r="C101" s="16"/>
      <c r="D101" s="16"/>
      <c r="E101" s="16"/>
      <c r="F101" s="16"/>
      <c r="G101" s="16"/>
      <c r="H101" s="16"/>
      <c r="I101" s="16"/>
      <c r="J101" s="16"/>
      <c r="K101" s="16"/>
      <c r="L101" s="16"/>
      <c r="M101" s="16"/>
      <c r="N101" s="16"/>
      <c r="O101" s="16"/>
    </row>
    <row r="102" spans="2:15" ht="14.4" customHeight="1" x14ac:dyDescent="0.3">
      <c r="B102" s="17" t="s">
        <v>237</v>
      </c>
      <c r="C102" s="17"/>
      <c r="D102" s="17"/>
      <c r="E102" s="17"/>
      <c r="F102" s="17"/>
      <c r="G102" s="17"/>
      <c r="H102" s="17"/>
      <c r="I102" s="17"/>
      <c r="J102" s="17"/>
      <c r="K102" s="17"/>
      <c r="L102" s="17"/>
      <c r="M102" s="17"/>
      <c r="N102" s="17"/>
      <c r="O102" s="17"/>
    </row>
    <row r="105" spans="2:15" ht="18" x14ac:dyDescent="0.3">
      <c r="B105" s="8" t="s">
        <v>239</v>
      </c>
    </row>
    <row r="107" spans="2:15" ht="15" thickBot="1" x14ac:dyDescent="0.35">
      <c r="B107" s="14" t="s">
        <v>256</v>
      </c>
      <c r="C107" s="14"/>
      <c r="D107" s="14"/>
      <c r="E107" s="14"/>
      <c r="F107" s="14"/>
      <c r="G107" s="14"/>
      <c r="H107" s="14"/>
      <c r="I107" s="14"/>
      <c r="J107" s="14"/>
      <c r="K107" s="14"/>
      <c r="L107" s="14"/>
      <c r="M107" s="14"/>
    </row>
    <row r="108" spans="2:15" ht="15.6" customHeight="1" thickBot="1" x14ac:dyDescent="0.35">
      <c r="B108" s="15"/>
      <c r="C108" s="15"/>
      <c r="D108" s="15"/>
      <c r="E108" s="15"/>
      <c r="F108" s="15" t="s">
        <v>241</v>
      </c>
      <c r="G108" s="15"/>
      <c r="H108" s="15" t="s">
        <v>242</v>
      </c>
      <c r="I108" s="15"/>
      <c r="J108" s="15" t="s">
        <v>243</v>
      </c>
      <c r="K108" s="15"/>
      <c r="L108" s="15" t="s">
        <v>244</v>
      </c>
      <c r="M108" s="15"/>
    </row>
    <row r="109" spans="2:15" ht="16.2" x14ac:dyDescent="0.3">
      <c r="B109" s="6" t="s">
        <v>205</v>
      </c>
      <c r="C109" s="6"/>
      <c r="D109" s="6" t="s">
        <v>206</v>
      </c>
      <c r="E109" s="6"/>
      <c r="F109" s="7">
        <v>0.22700000000000001</v>
      </c>
      <c r="G109" s="6"/>
      <c r="H109" s="7">
        <v>0.03</v>
      </c>
      <c r="I109" s="6"/>
      <c r="J109" s="7">
        <v>7.6970000000000001</v>
      </c>
      <c r="K109" s="6"/>
      <c r="L109" s="7" t="s">
        <v>272</v>
      </c>
      <c r="M109" s="6"/>
    </row>
    <row r="110" spans="2:15" ht="15" thickBot="1" x14ac:dyDescent="0.35">
      <c r="B110" s="16"/>
      <c r="C110" s="16"/>
      <c r="D110" s="16"/>
      <c r="E110" s="16"/>
      <c r="F110" s="16"/>
      <c r="G110" s="16"/>
      <c r="H110" s="16"/>
      <c r="I110" s="16"/>
      <c r="J110" s="16"/>
      <c r="K110" s="16"/>
      <c r="L110" s="16"/>
      <c r="M110" s="16"/>
    </row>
    <row r="111" spans="2:15" ht="14.4" customHeight="1" x14ac:dyDescent="0.3">
      <c r="B111" s="17" t="s">
        <v>257</v>
      </c>
      <c r="C111" s="17"/>
      <c r="D111" s="17"/>
      <c r="E111" s="17"/>
      <c r="F111" s="17"/>
      <c r="G111" s="17"/>
      <c r="H111" s="17"/>
      <c r="I111" s="17"/>
      <c r="J111" s="17"/>
      <c r="K111" s="17"/>
      <c r="L111" s="17"/>
      <c r="M111" s="17"/>
    </row>
    <row r="113" spans="2:13" ht="15" thickBot="1" x14ac:dyDescent="0.35">
      <c r="B113" s="14" t="s">
        <v>258</v>
      </c>
      <c r="C113" s="14"/>
      <c r="D113" s="14"/>
      <c r="E113" s="14"/>
      <c r="F113" s="14"/>
      <c r="G113" s="14"/>
      <c r="H113" s="14"/>
      <c r="I113" s="14"/>
      <c r="J113" s="14"/>
      <c r="K113" s="14"/>
      <c r="L113" s="14"/>
      <c r="M113" s="14"/>
    </row>
    <row r="114" spans="2:13" ht="15.6" customHeight="1" thickBot="1" x14ac:dyDescent="0.35">
      <c r="B114" s="15"/>
      <c r="C114" s="15"/>
      <c r="D114" s="15"/>
      <c r="E114" s="15"/>
      <c r="F114" s="15" t="s">
        <v>241</v>
      </c>
      <c r="G114" s="15"/>
      <c r="H114" s="15" t="s">
        <v>242</v>
      </c>
      <c r="I114" s="15"/>
      <c r="J114" s="15" t="s">
        <v>243</v>
      </c>
      <c r="K114" s="15"/>
      <c r="L114" s="15" t="s">
        <v>244</v>
      </c>
      <c r="M114" s="15"/>
    </row>
    <row r="115" spans="2:13" ht="28.8" x14ac:dyDescent="0.3">
      <c r="B115" s="6" t="s">
        <v>259</v>
      </c>
      <c r="C115" s="6"/>
      <c r="D115" s="6" t="s">
        <v>260</v>
      </c>
      <c r="E115" s="6"/>
      <c r="F115" s="7">
        <v>5.8000000000000003E-2</v>
      </c>
      <c r="G115" s="6"/>
      <c r="H115" s="7">
        <v>4.5999999999999999E-2</v>
      </c>
      <c r="I115" s="6"/>
      <c r="J115" s="7">
        <v>1.2470000000000001</v>
      </c>
      <c r="K115" s="6"/>
      <c r="L115" s="7">
        <v>1</v>
      </c>
      <c r="M115" s="6"/>
    </row>
    <row r="116" spans="2:13" ht="28.8" x14ac:dyDescent="0.3">
      <c r="B116" s="6"/>
      <c r="C116" s="6"/>
      <c r="D116" s="6" t="s">
        <v>261</v>
      </c>
      <c r="E116" s="6"/>
      <c r="F116" s="7">
        <v>0.123</v>
      </c>
      <c r="G116" s="6"/>
      <c r="H116" s="7">
        <v>4.3999999999999997E-2</v>
      </c>
      <c r="I116" s="6"/>
      <c r="J116" s="7">
        <v>2.7850000000000001</v>
      </c>
      <c r="K116" s="6"/>
      <c r="L116" s="7">
        <v>6.3E-2</v>
      </c>
      <c r="M116" s="6"/>
    </row>
    <row r="117" spans="2:13" ht="28.8" x14ac:dyDescent="0.3">
      <c r="B117" s="6"/>
      <c r="C117" s="6"/>
      <c r="D117" s="6" t="s">
        <v>262</v>
      </c>
      <c r="E117" s="6"/>
      <c r="F117" s="7">
        <v>0.39</v>
      </c>
      <c r="G117" s="6"/>
      <c r="H117" s="7">
        <v>4.5999999999999999E-2</v>
      </c>
      <c r="I117" s="6"/>
      <c r="J117" s="7">
        <v>8.3919999999999995</v>
      </c>
      <c r="K117" s="6"/>
      <c r="L117" s="7" t="s">
        <v>276</v>
      </c>
      <c r="M117" s="6"/>
    </row>
    <row r="118" spans="2:13" ht="28.8" x14ac:dyDescent="0.3">
      <c r="B118" s="6" t="s">
        <v>260</v>
      </c>
      <c r="C118" s="6"/>
      <c r="D118" s="6" t="s">
        <v>261</v>
      </c>
      <c r="E118" s="6"/>
      <c r="F118" s="7">
        <v>6.5000000000000002E-2</v>
      </c>
      <c r="G118" s="6"/>
      <c r="H118" s="7">
        <v>4.5999999999999999E-2</v>
      </c>
      <c r="I118" s="6"/>
      <c r="J118" s="7">
        <v>1.4059999999999999</v>
      </c>
      <c r="K118" s="6"/>
      <c r="L118" s="7">
        <v>0.999</v>
      </c>
      <c r="M118" s="6"/>
    </row>
    <row r="119" spans="2:13" ht="28.8" x14ac:dyDescent="0.3">
      <c r="B119" s="6"/>
      <c r="C119" s="6"/>
      <c r="D119" s="6" t="s">
        <v>262</v>
      </c>
      <c r="E119" s="6"/>
      <c r="F119" s="7">
        <v>0.33200000000000002</v>
      </c>
      <c r="G119" s="6"/>
      <c r="H119" s="7">
        <v>3.9E-2</v>
      </c>
      <c r="I119" s="6"/>
      <c r="J119" s="7">
        <v>8.4619999999999997</v>
      </c>
      <c r="K119" s="6"/>
      <c r="L119" s="7" t="s">
        <v>277</v>
      </c>
      <c r="M119" s="6"/>
    </row>
    <row r="120" spans="2:13" ht="28.8" x14ac:dyDescent="0.3">
      <c r="B120" s="6" t="s">
        <v>261</v>
      </c>
      <c r="C120" s="6"/>
      <c r="D120" s="6" t="s">
        <v>262</v>
      </c>
      <c r="E120" s="6"/>
      <c r="F120" s="7">
        <v>0.26600000000000001</v>
      </c>
      <c r="G120" s="6"/>
      <c r="H120" s="7">
        <v>4.5999999999999999E-2</v>
      </c>
      <c r="I120" s="6"/>
      <c r="J120" s="7">
        <v>5.7389999999999999</v>
      </c>
      <c r="K120" s="6"/>
      <c r="L120" s="7" t="s">
        <v>278</v>
      </c>
      <c r="M120" s="6"/>
    </row>
    <row r="121" spans="2:13" ht="15" thickBot="1" x14ac:dyDescent="0.35">
      <c r="B121" s="16"/>
      <c r="C121" s="16"/>
      <c r="D121" s="16"/>
      <c r="E121" s="16"/>
      <c r="F121" s="16"/>
      <c r="G121" s="16"/>
      <c r="H121" s="16"/>
      <c r="I121" s="16"/>
      <c r="J121" s="16"/>
      <c r="K121" s="16"/>
      <c r="L121" s="16"/>
      <c r="M121" s="16"/>
    </row>
    <row r="122" spans="2:13" ht="14.4" customHeight="1" x14ac:dyDescent="0.3">
      <c r="B122" s="17" t="s">
        <v>251</v>
      </c>
      <c r="C122" s="17"/>
      <c r="D122" s="17"/>
      <c r="E122" s="17"/>
      <c r="F122" s="17"/>
      <c r="G122" s="17"/>
      <c r="H122" s="17"/>
      <c r="I122" s="17"/>
      <c r="J122" s="17"/>
      <c r="K122" s="17"/>
      <c r="L122" s="17"/>
      <c r="M122" s="17"/>
    </row>
    <row r="123" spans="2:13" ht="14.4" customHeight="1" x14ac:dyDescent="0.3">
      <c r="B123" s="18" t="s">
        <v>264</v>
      </c>
      <c r="C123" s="18"/>
      <c r="D123" s="18"/>
      <c r="E123" s="18"/>
      <c r="F123" s="18"/>
      <c r="G123" s="18"/>
      <c r="H123" s="18"/>
      <c r="I123" s="18"/>
      <c r="J123" s="18"/>
      <c r="K123" s="18"/>
      <c r="L123" s="18"/>
      <c r="M123" s="18"/>
    </row>
  </sheetData>
  <mergeCells count="67">
    <mergeCell ref="B121:M121"/>
    <mergeCell ref="B122:M122"/>
    <mergeCell ref="B123:M123"/>
    <mergeCell ref="B110:M110"/>
    <mergeCell ref="B111:M111"/>
    <mergeCell ref="B113:M113"/>
    <mergeCell ref="B114:C114"/>
    <mergeCell ref="D114:E114"/>
    <mergeCell ref="F114:G114"/>
    <mergeCell ref="H114:I114"/>
    <mergeCell ref="J114:K114"/>
    <mergeCell ref="L114:M114"/>
    <mergeCell ref="B101:O101"/>
    <mergeCell ref="B102:O102"/>
    <mergeCell ref="B107:M107"/>
    <mergeCell ref="B108:C108"/>
    <mergeCell ref="D108:E108"/>
    <mergeCell ref="F108:G108"/>
    <mergeCell ref="H108:I108"/>
    <mergeCell ref="J108:K108"/>
    <mergeCell ref="L108:M108"/>
    <mergeCell ref="B94:O94"/>
    <mergeCell ref="B95:O95"/>
    <mergeCell ref="B97:O97"/>
    <mergeCell ref="B98:C98"/>
    <mergeCell ref="D98:E98"/>
    <mergeCell ref="F98:G98"/>
    <mergeCell ref="H98:I98"/>
    <mergeCell ref="J98:K98"/>
    <mergeCell ref="L98:M98"/>
    <mergeCell ref="N98:O98"/>
    <mergeCell ref="B76:M76"/>
    <mergeCell ref="B77:M77"/>
    <mergeCell ref="B83:O83"/>
    <mergeCell ref="B84:C84"/>
    <mergeCell ref="D84:E84"/>
    <mergeCell ref="F84:G84"/>
    <mergeCell ref="H84:I84"/>
    <mergeCell ref="J84:K84"/>
    <mergeCell ref="L84:M84"/>
    <mergeCell ref="N84:O84"/>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B563DDA3-5709-4328-8241-29E59DFD453A}"/>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5067-BC3F-43F5-81CE-672E59F13306}">
  <dimension ref="A1:AF93"/>
  <sheetViews>
    <sheetView zoomScaleNormal="100" workbookViewId="0">
      <pane xSplit="1" topLeftCell="B1" activePane="topRight" state="frozen"/>
      <selection pane="topRight" activeCell="A5" sqref="A5"/>
    </sheetView>
  </sheetViews>
  <sheetFormatPr defaultRowHeight="14.4" x14ac:dyDescent="0.3"/>
  <cols>
    <col min="1" max="1" width="27.88671875" bestFit="1" customWidth="1"/>
    <col min="2" max="2" width="23.5546875" customWidth="1"/>
    <col min="3" max="3" width="24.88671875" customWidth="1"/>
    <col min="4" max="4" width="24.44140625" customWidth="1"/>
    <col min="5" max="5" width="21.6640625" customWidth="1"/>
    <col min="6" max="6" width="20.109375" customWidth="1"/>
    <col min="11" max="11" width="10.77734375" bestFit="1" customWidth="1"/>
    <col min="12" max="12" width="10.77734375" customWidth="1"/>
  </cols>
  <sheetData>
    <row r="1" spans="1:32" x14ac:dyDescent="0.3">
      <c r="A1" t="s">
        <v>598</v>
      </c>
      <c r="B1" t="str">
        <f>'Full Data Set'!AI1</f>
        <v>Slope 2 1st 10s FCR PreBFR</v>
      </c>
      <c r="C1" t="str">
        <f>'Full Data Set'!AJ1</f>
        <v>Slope 2 1st 10s FCR PostBFR</v>
      </c>
      <c r="D1" t="str">
        <f>'Full Data Set'!AK1</f>
        <v>Slope 2 1st 10s FCR PreTRE</v>
      </c>
      <c r="E1" t="str">
        <f>'Full Data Set'!AL1</f>
        <v>Slope 2 1st 10s FCR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Set'!AI2</f>
        <v>2.6142857140000002</v>
      </c>
      <c r="C2">
        <f>'Full Data Set'!AJ2</f>
        <v>2.871428571</v>
      </c>
      <c r="D2">
        <f>'Full Data Set'!AK2</f>
        <v>4.8285714290000001</v>
      </c>
      <c r="E2">
        <f>'Full Data Set'!AL2</f>
        <v>3.1714285709999999</v>
      </c>
      <c r="F2">
        <v>1</v>
      </c>
      <c r="H2">
        <f>'Graph x axis'!B2</f>
        <v>25</v>
      </c>
      <c r="I2">
        <f>'Graph x axis'!C2</f>
        <v>-1.5</v>
      </c>
      <c r="K2" t="s">
        <v>205</v>
      </c>
      <c r="L2">
        <f>H2+I2</f>
        <v>23.5</v>
      </c>
      <c r="M2">
        <f>AVERAGE(D2:D26)</f>
        <v>3.3834285713600001</v>
      </c>
      <c r="N2">
        <f>_xlfn.STDEV.S(D2:D26)</f>
        <v>1.1500493925883668</v>
      </c>
      <c r="O2">
        <f>H2+I4</f>
        <v>26.5</v>
      </c>
      <c r="P2">
        <f>AVERAGE(B2:B26)</f>
        <v>3.0580772200399995</v>
      </c>
      <c r="Q2">
        <f>_xlfn.STDEV.S(B2:B26)</f>
        <v>1.07427378223432</v>
      </c>
      <c r="S2">
        <f>'Graph x axis'!E2</f>
        <v>-0.5</v>
      </c>
      <c r="U2">
        <f>H2+S2+I2</f>
        <v>23</v>
      </c>
      <c r="V2">
        <f>AVERAGE(D2:D15)</f>
        <v>3.0581632652857142</v>
      </c>
      <c r="W2">
        <f>_xlfn.STDEV.S(D2:D15)</f>
        <v>1.0268218375237077</v>
      </c>
      <c r="X2">
        <f>H2+S4+I2</f>
        <v>24</v>
      </c>
      <c r="Y2">
        <f>AVERAGE(D16:D26)</f>
        <v>3.7974025972727272</v>
      </c>
      <c r="Z2">
        <f>_xlfn.STDEV.S(D16:D26)</f>
        <v>1.2111862658193373</v>
      </c>
      <c r="AA2">
        <f>H2+S2+I4</f>
        <v>26</v>
      </c>
      <c r="AB2">
        <f>AVERAGE(B2:B15)</f>
        <v>3.0649338112857145</v>
      </c>
      <c r="AC2">
        <f>_xlfn.STDEV.S(B2:B15)</f>
        <v>0.9716215718732194</v>
      </c>
      <c r="AD2">
        <f>H2+S4+I4</f>
        <v>27</v>
      </c>
      <c r="AE2">
        <f>AVERAGE(B16:B26)</f>
        <v>3.0493506493636371</v>
      </c>
      <c r="AF2">
        <f>_xlfn.STDEV.S(B16:B26)</f>
        <v>1.2419103724270937</v>
      </c>
    </row>
    <row r="3" spans="1:32" x14ac:dyDescent="0.3">
      <c r="B3">
        <f>'Full Data Set'!AI3</f>
        <v>2.2428571430000002</v>
      </c>
      <c r="C3">
        <f>'Full Data Set'!AJ3</f>
        <v>3.585714286</v>
      </c>
      <c r="D3">
        <f>'Full Data Set'!AK3</f>
        <v>1.5</v>
      </c>
      <c r="E3">
        <f>'Full Data Set'!AL3</f>
        <v>2.2000000000000002</v>
      </c>
      <c r="F3">
        <v>1</v>
      </c>
      <c r="H3" t="s">
        <v>206</v>
      </c>
      <c r="I3" t="s">
        <v>113</v>
      </c>
      <c r="K3" t="s">
        <v>206</v>
      </c>
      <c r="L3">
        <f>H4+I2</f>
        <v>73.5</v>
      </c>
      <c r="M3">
        <f>AVERAGE(E2:E26)</f>
        <v>3.4137837837999996</v>
      </c>
      <c r="N3">
        <f>_xlfn.STDEV.S(E2:E26)</f>
        <v>0.95002351478015779</v>
      </c>
      <c r="O3">
        <f>H4+I4</f>
        <v>76.5</v>
      </c>
      <c r="P3">
        <f>AVERAGE(C2:C26)</f>
        <v>3.4280386099999998</v>
      </c>
      <c r="Q3">
        <f>_xlfn.STDEV.S(C2:C26)</f>
        <v>0.88962321434318814</v>
      </c>
      <c r="S3" t="str">
        <f>'Graph x axis'!E3</f>
        <v>Women</v>
      </c>
      <c r="U3">
        <f>H4+S2+I2</f>
        <v>73</v>
      </c>
      <c r="V3">
        <f>AVERAGE(E2:E15)</f>
        <v>3.1960424710714284</v>
      </c>
      <c r="W3">
        <f>_xlfn.STDEV.S(E2:E15)</f>
        <v>0.99986544851725645</v>
      </c>
      <c r="X3">
        <f>H4+S4+I2</f>
        <v>74</v>
      </c>
      <c r="Y3">
        <f>AVERAGE(E16:E26)</f>
        <v>3.6909090909090909</v>
      </c>
      <c r="Z3">
        <f>_xlfn.STDEV.S(E16:E26)</f>
        <v>0.84593319396024691</v>
      </c>
      <c r="AA3">
        <f>H4+S2+I4</f>
        <v>76</v>
      </c>
      <c r="AB3">
        <f>AVERAGE(C2:C15)</f>
        <v>3.1470077219285715</v>
      </c>
      <c r="AC3">
        <f>_xlfn.STDEV.S(C2:C15)</f>
        <v>0.8453461164897893</v>
      </c>
      <c r="AD3">
        <f>H4+S4+I4</f>
        <v>77</v>
      </c>
      <c r="AE3">
        <f>AVERAGE(C16:C26)</f>
        <v>3.785714285727273</v>
      </c>
      <c r="AF3">
        <f>_xlfn.STDEV.S(C16:C26)</f>
        <v>0.84802291051261447</v>
      </c>
    </row>
    <row r="4" spans="1:32" x14ac:dyDescent="0.3">
      <c r="A4" t="s">
        <v>593</v>
      </c>
      <c r="B4">
        <f>'Full Data Set'!AI4</f>
        <v>4.4857142860000003</v>
      </c>
      <c r="C4">
        <f>'Full Data Set'!AJ4</f>
        <v>4.5571428569999997</v>
      </c>
      <c r="D4">
        <f>'Full Data Set'!AK4</f>
        <v>3.542857143</v>
      </c>
      <c r="E4">
        <f>'Full Data Set'!AL4</f>
        <v>5.3</v>
      </c>
      <c r="F4">
        <v>1</v>
      </c>
      <c r="H4">
        <f>'Graph x axis'!B4</f>
        <v>75</v>
      </c>
      <c r="I4">
        <f>'Graph x axis'!C4</f>
        <v>1.5</v>
      </c>
      <c r="S4">
        <f>'Graph x axis'!E4</f>
        <v>0.5</v>
      </c>
    </row>
    <row r="5" spans="1:32" x14ac:dyDescent="0.3">
      <c r="A5" s="10" t="s">
        <v>594</v>
      </c>
      <c r="B5">
        <f>'Full Data Set'!AI5</f>
        <v>2.6428571430000001</v>
      </c>
      <c r="C5">
        <f>'Full Data Set'!AJ5</f>
        <v>4.414285714</v>
      </c>
      <c r="D5">
        <f>'Full Data Set'!AK5</f>
        <v>4.5999999999999996</v>
      </c>
      <c r="E5">
        <f>'Full Data Set'!AL5</f>
        <v>4.3142857140000004</v>
      </c>
      <c r="F5">
        <v>1</v>
      </c>
    </row>
    <row r="6" spans="1:32" x14ac:dyDescent="0.3">
      <c r="B6">
        <f>'Full Data Set'!AI6</f>
        <v>3.9285714289999998</v>
      </c>
      <c r="C6">
        <f>'Full Data Set'!AJ6</f>
        <v>3.2142857139999998</v>
      </c>
      <c r="D6">
        <f>'Full Data Set'!AK6</f>
        <v>2.9714285710000001</v>
      </c>
      <c r="E6">
        <f>'Full Data Set'!AL6</f>
        <v>4.7428571430000002</v>
      </c>
      <c r="F6">
        <v>1</v>
      </c>
    </row>
    <row r="7" spans="1:32" x14ac:dyDescent="0.3">
      <c r="A7" t="s">
        <v>636</v>
      </c>
      <c r="B7">
        <f>'Full Data Set'!AI7</f>
        <v>3.4428571429999999</v>
      </c>
      <c r="C7">
        <f>'Full Data Set'!AJ7</f>
        <v>3.6428571430000001</v>
      </c>
      <c r="D7">
        <f>'Full Data Set'!AK7</f>
        <v>2.771428571</v>
      </c>
      <c r="E7">
        <f>'Full Data Set'!AL7</f>
        <v>2.9285714289999998</v>
      </c>
      <c r="F7">
        <v>1</v>
      </c>
    </row>
    <row r="8" spans="1:32" x14ac:dyDescent="0.3">
      <c r="A8" t="s">
        <v>635</v>
      </c>
      <c r="B8">
        <f>'Full Data Set'!AI8</f>
        <v>3.0714285710000002</v>
      </c>
      <c r="C8">
        <f>'Full Data Set'!AJ8</f>
        <v>2.7571428569999998</v>
      </c>
      <c r="D8">
        <f>'Full Data Set'!AK8</f>
        <v>2.2428571430000002</v>
      </c>
      <c r="E8">
        <f>'Full Data Set'!AL8</f>
        <v>2.728571429</v>
      </c>
      <c r="F8">
        <v>1</v>
      </c>
    </row>
    <row r="9" spans="1:32" x14ac:dyDescent="0.3">
      <c r="A9" t="s">
        <v>634</v>
      </c>
      <c r="B9">
        <f>'Full Data Set'!AI9</f>
        <v>3.0571428570000001</v>
      </c>
      <c r="C9">
        <f>'Full Data Set'!AJ9</f>
        <v>2.3571428569999999</v>
      </c>
      <c r="D9">
        <f>'Full Data Set'!AK9</f>
        <v>2.1428571430000001</v>
      </c>
      <c r="E9">
        <f>'Full Data Set'!AL9</f>
        <v>2.9714285710000001</v>
      </c>
      <c r="F9">
        <v>1</v>
      </c>
    </row>
    <row r="10" spans="1:32" x14ac:dyDescent="0.3">
      <c r="B10">
        <f>'Full Data Set'!AI10</f>
        <v>1.6714285710000001</v>
      </c>
      <c r="C10">
        <f>'Full Data Set'!AJ10</f>
        <v>2.7428571430000002</v>
      </c>
      <c r="D10">
        <f>'Full Data Set'!AK10</f>
        <v>3.085714286</v>
      </c>
      <c r="E10">
        <f>'Full Data Set'!AL10</f>
        <v>3.8857142859999998</v>
      </c>
      <c r="F10">
        <v>1</v>
      </c>
    </row>
    <row r="11" spans="1:32" x14ac:dyDescent="0.3">
      <c r="B11">
        <f>'Full Data Set'!AI11</f>
        <v>2.4662162159999999</v>
      </c>
      <c r="C11">
        <f>'Full Data Set'!AJ11</f>
        <v>1.8581081079999999</v>
      </c>
      <c r="D11">
        <f>'Full Data Set'!AK11</f>
        <v>1.571428571</v>
      </c>
      <c r="E11">
        <f>'Full Data Set'!AL11</f>
        <v>2.8445945949999998</v>
      </c>
      <c r="F11">
        <v>1</v>
      </c>
    </row>
    <row r="12" spans="1:32" x14ac:dyDescent="0.3">
      <c r="B12">
        <f>'Full Data Set'!AI12</f>
        <v>5.2142857139999998</v>
      </c>
      <c r="C12">
        <f>'Full Data Set'!AJ12</f>
        <v>2.6571428570000002</v>
      </c>
      <c r="D12">
        <f>'Full Data Set'!AK12</f>
        <v>4.1142857140000002</v>
      </c>
      <c r="E12">
        <f>'Full Data Set'!AL12</f>
        <v>2.771428571</v>
      </c>
      <c r="F12">
        <v>1</v>
      </c>
    </row>
    <row r="13" spans="1:32" x14ac:dyDescent="0.3">
      <c r="B13">
        <f>'Full Data Set'!AI13</f>
        <v>1.914285714</v>
      </c>
      <c r="C13">
        <f>'Full Data Set'!AJ13</f>
        <v>1.9</v>
      </c>
      <c r="D13">
        <f>'Full Data Set'!AK13</f>
        <v>3.371428571</v>
      </c>
      <c r="E13">
        <f>'Full Data Set'!AL13</f>
        <v>1.8571428569999999</v>
      </c>
      <c r="F13">
        <v>1</v>
      </c>
    </row>
    <row r="14" spans="1:32" x14ac:dyDescent="0.3">
      <c r="B14">
        <f>'Full Data Set'!AI14</f>
        <v>2.9</v>
      </c>
      <c r="C14">
        <f>'Full Data Set'!AJ14</f>
        <v>3.585714286</v>
      </c>
      <c r="D14">
        <f>'Full Data Set'!AK14</f>
        <v>2.5285714289999999</v>
      </c>
      <c r="E14">
        <f>'Full Data Set'!AL14</f>
        <v>2.2999999999999998</v>
      </c>
      <c r="F14">
        <v>1</v>
      </c>
    </row>
    <row r="15" spans="1:32" x14ac:dyDescent="0.3">
      <c r="B15">
        <f>'Full Data Set'!AI15</f>
        <v>3.2571428569999998</v>
      </c>
      <c r="C15">
        <f>'Full Data Set'!AJ15</f>
        <v>3.914285714</v>
      </c>
      <c r="D15">
        <f>'Full Data Set'!AK15</f>
        <v>3.542857143</v>
      </c>
      <c r="E15">
        <f>'Full Data Set'!AL15</f>
        <v>2.728571429</v>
      </c>
      <c r="F15">
        <v>1</v>
      </c>
    </row>
    <row r="16" spans="1:32" x14ac:dyDescent="0.3">
      <c r="B16">
        <f>'Full Data Set'!AI16</f>
        <v>1.9714285709999999</v>
      </c>
      <c r="C16">
        <f>'Full Data Set'!AJ16</f>
        <v>3.414285714</v>
      </c>
      <c r="D16">
        <f>'Full Data Set'!AK16</f>
        <v>5.3428571429999998</v>
      </c>
      <c r="E16">
        <f>'Full Data Set'!AL16</f>
        <v>4.6857142859999996</v>
      </c>
      <c r="F16">
        <v>0</v>
      </c>
    </row>
    <row r="17" spans="2:6" x14ac:dyDescent="0.3">
      <c r="B17">
        <f>'Full Data Set'!AI17</f>
        <v>2.4428571429999999</v>
      </c>
      <c r="C17">
        <f>'Full Data Set'!AJ17</f>
        <v>3.6142857140000002</v>
      </c>
      <c r="D17">
        <f>'Full Data Set'!AK17</f>
        <v>1.6857142860000001</v>
      </c>
      <c r="E17">
        <f>'Full Data Set'!AL17</f>
        <v>3.0142857140000001</v>
      </c>
      <c r="F17">
        <v>0</v>
      </c>
    </row>
    <row r="18" spans="2:6" x14ac:dyDescent="0.3">
      <c r="B18">
        <f>'Full Data Set'!AI18</f>
        <v>2.4857142859999999</v>
      </c>
      <c r="C18">
        <f>'Full Data Set'!AJ18</f>
        <v>3.128571429</v>
      </c>
      <c r="D18">
        <f>'Full Data Set'!AK18</f>
        <v>2.271428571</v>
      </c>
      <c r="E18">
        <f>'Full Data Set'!AL18</f>
        <v>2.914285714</v>
      </c>
      <c r="F18">
        <v>0</v>
      </c>
    </row>
    <row r="19" spans="2:6" x14ac:dyDescent="0.3">
      <c r="B19">
        <f>'Full Data Set'!AI19</f>
        <v>3.5142857140000001</v>
      </c>
      <c r="C19">
        <f>'Full Data Set'!AJ19</f>
        <v>5.5714285710000002</v>
      </c>
      <c r="D19">
        <f>'Full Data Set'!AK19</f>
        <v>5.6142857140000002</v>
      </c>
      <c r="E19">
        <f>'Full Data Set'!AL19</f>
        <v>5.3571428570000004</v>
      </c>
      <c r="F19">
        <v>0</v>
      </c>
    </row>
    <row r="20" spans="2:6" x14ac:dyDescent="0.3">
      <c r="B20">
        <f>'Full Data Set'!AI20</f>
        <v>4.2857142860000002</v>
      </c>
      <c r="C20">
        <f>'Full Data Set'!AJ20</f>
        <v>4.8142857140000004</v>
      </c>
      <c r="D20">
        <f>'Full Data Set'!AK20</f>
        <v>4.414285714</v>
      </c>
      <c r="E20">
        <f>'Full Data Set'!AL20</f>
        <v>3.7857142860000002</v>
      </c>
      <c r="F20">
        <v>0</v>
      </c>
    </row>
    <row r="21" spans="2:6" x14ac:dyDescent="0.3">
      <c r="B21">
        <f>'Full Data Set'!AI21</f>
        <v>1.6428571430000001</v>
      </c>
      <c r="C21">
        <f>'Full Data Set'!AJ21</f>
        <v>2.9857142859999999</v>
      </c>
      <c r="D21">
        <f>'Full Data Set'!AK21</f>
        <v>3.414285714</v>
      </c>
      <c r="E21">
        <f>'Full Data Set'!AL21</f>
        <v>3.3571428569999999</v>
      </c>
      <c r="F21">
        <v>0</v>
      </c>
    </row>
    <row r="22" spans="2:6" x14ac:dyDescent="0.3">
      <c r="B22">
        <f>'Full Data Set'!AI22</f>
        <v>5.7857142860000002</v>
      </c>
      <c r="C22">
        <f>'Full Data Set'!AJ22</f>
        <v>4.371428571</v>
      </c>
      <c r="D22">
        <f>'Full Data Set'!AK22</f>
        <v>4.371428571</v>
      </c>
      <c r="E22">
        <f>'Full Data Set'!AL22</f>
        <v>4.1428571429999996</v>
      </c>
      <c r="F22">
        <v>0</v>
      </c>
    </row>
    <row r="23" spans="2:6" x14ac:dyDescent="0.3">
      <c r="B23">
        <f>'Full Data Set'!AI23</f>
        <v>2.4714285710000001</v>
      </c>
      <c r="C23">
        <f>'Full Data Set'!AJ23</f>
        <v>3.8285714290000001</v>
      </c>
      <c r="D23">
        <f>'Full Data Set'!AK23</f>
        <v>2.8285714290000001</v>
      </c>
      <c r="E23">
        <f>'Full Data Set'!AL23</f>
        <v>2.8571428569999999</v>
      </c>
      <c r="F23">
        <v>0</v>
      </c>
    </row>
    <row r="24" spans="2:6" x14ac:dyDescent="0.3">
      <c r="B24">
        <f>'Full Data Set'!AI24</f>
        <v>3.7428571430000002</v>
      </c>
      <c r="C24">
        <f>'Full Data Set'!AJ24</f>
        <v>2.6857142860000001</v>
      </c>
      <c r="D24">
        <f>'Full Data Set'!AK24</f>
        <v>3.4714285710000001</v>
      </c>
      <c r="E24">
        <f>'Full Data Set'!AL24</f>
        <v>4.3857142859999998</v>
      </c>
      <c r="F24">
        <v>0</v>
      </c>
    </row>
    <row r="25" spans="2:6" x14ac:dyDescent="0.3">
      <c r="B25">
        <f>'Full Data Set'!AI25</f>
        <v>1.842857143</v>
      </c>
      <c r="C25">
        <f>'Full Data Set'!AJ25</f>
        <v>3.4</v>
      </c>
      <c r="D25">
        <f>'Full Data Set'!AK25</f>
        <v>4.1857142859999996</v>
      </c>
      <c r="E25">
        <f>'Full Data Set'!AL25</f>
        <v>3</v>
      </c>
      <c r="F25">
        <v>0</v>
      </c>
    </row>
    <row r="26" spans="2:6" x14ac:dyDescent="0.3">
      <c r="B26">
        <f>'Full Data Set'!AI26</f>
        <v>3.3571428569999999</v>
      </c>
      <c r="C26">
        <f>'Full Data Set'!AJ26</f>
        <v>3.8285714290000001</v>
      </c>
      <c r="D26">
        <f>'Full Data Set'!AK26</f>
        <v>4.1714285709999999</v>
      </c>
      <c r="E26">
        <f>'Full Data Set'!AL26</f>
        <v>3.1</v>
      </c>
      <c r="F26">
        <v>0</v>
      </c>
    </row>
    <row r="48" spans="1:1" s="4" customFormat="1" x14ac:dyDescent="0.3">
      <c r="A48"/>
    </row>
    <row r="49" spans="2:15" x14ac:dyDescent="0.3">
      <c r="B49" t="s">
        <v>279</v>
      </c>
    </row>
    <row r="51" spans="2:15" ht="23.4" x14ac:dyDescent="0.3">
      <c r="B51" s="5" t="s">
        <v>280</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1.002</v>
      </c>
      <c r="E55" s="6"/>
      <c r="F55" s="7">
        <v>1</v>
      </c>
      <c r="G55" s="6"/>
      <c r="H55" s="7">
        <v>1.002</v>
      </c>
      <c r="I55" s="6"/>
      <c r="J55" s="7">
        <v>1.952</v>
      </c>
      <c r="K55" s="6"/>
      <c r="L55" s="7">
        <v>0.17499999999999999</v>
      </c>
      <c r="M55" s="6"/>
      <c r="N55" s="7">
        <v>7.4999999999999997E-2</v>
      </c>
      <c r="O55" s="6"/>
    </row>
    <row r="56" spans="2:15" x14ac:dyDescent="0.3">
      <c r="B56" s="6" t="s">
        <v>234</v>
      </c>
      <c r="C56" s="6"/>
      <c r="D56" s="7">
        <v>12.314</v>
      </c>
      <c r="E56" s="6"/>
      <c r="F56" s="7">
        <v>24</v>
      </c>
      <c r="G56" s="6"/>
      <c r="H56" s="7">
        <v>0.51300000000000001</v>
      </c>
      <c r="I56" s="6"/>
      <c r="J56" s="7"/>
      <c r="K56" s="6"/>
      <c r="L56" s="7"/>
      <c r="M56" s="6"/>
      <c r="N56" s="7"/>
      <c r="O56" s="6"/>
    </row>
    <row r="57" spans="2:15" x14ac:dyDescent="0.3">
      <c r="B57" s="6" t="s">
        <v>235</v>
      </c>
      <c r="C57" s="6"/>
      <c r="D57" s="7">
        <v>0.60499999999999998</v>
      </c>
      <c r="E57" s="6"/>
      <c r="F57" s="7">
        <v>1</v>
      </c>
      <c r="G57" s="6"/>
      <c r="H57" s="7">
        <v>0.60499999999999998</v>
      </c>
      <c r="I57" s="6"/>
      <c r="J57" s="7">
        <v>0.83499999999999996</v>
      </c>
      <c r="K57" s="6"/>
      <c r="L57" s="7">
        <v>0.37</v>
      </c>
      <c r="M57" s="6"/>
      <c r="N57" s="7">
        <v>3.4000000000000002E-2</v>
      </c>
      <c r="O57" s="6"/>
    </row>
    <row r="58" spans="2:15" x14ac:dyDescent="0.3">
      <c r="B58" s="6" t="s">
        <v>234</v>
      </c>
      <c r="C58" s="6"/>
      <c r="D58" s="7">
        <v>17.376999999999999</v>
      </c>
      <c r="E58" s="6"/>
      <c r="F58" s="7">
        <v>24</v>
      </c>
      <c r="G58" s="6"/>
      <c r="H58" s="7">
        <v>0.72399999999999998</v>
      </c>
      <c r="I58" s="6"/>
      <c r="J58" s="7"/>
      <c r="K58" s="6"/>
      <c r="L58" s="7"/>
      <c r="M58" s="6"/>
      <c r="N58" s="7"/>
      <c r="O58" s="6"/>
    </row>
    <row r="59" spans="2:15" x14ac:dyDescent="0.3">
      <c r="B59" s="6" t="s">
        <v>236</v>
      </c>
      <c r="C59" s="6"/>
      <c r="D59" s="7">
        <v>0.72099999999999997</v>
      </c>
      <c r="E59" s="6"/>
      <c r="F59" s="7">
        <v>1</v>
      </c>
      <c r="G59" s="6"/>
      <c r="H59" s="7">
        <v>0.72099999999999997</v>
      </c>
      <c r="I59" s="6"/>
      <c r="J59" s="7">
        <v>1.1970000000000001</v>
      </c>
      <c r="K59" s="6"/>
      <c r="L59" s="7">
        <v>0.28499999999999998</v>
      </c>
      <c r="M59" s="6"/>
      <c r="N59" s="7">
        <v>4.8000000000000001E-2</v>
      </c>
      <c r="O59" s="6"/>
    </row>
    <row r="60" spans="2:15" x14ac:dyDescent="0.3">
      <c r="B60" s="6" t="s">
        <v>234</v>
      </c>
      <c r="C60" s="6"/>
      <c r="D60" s="7">
        <v>14.454000000000001</v>
      </c>
      <c r="E60" s="6"/>
      <c r="F60" s="7">
        <v>24</v>
      </c>
      <c r="G60" s="6"/>
      <c r="H60" s="7">
        <v>0.60199999999999998</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1:15" ht="15" thickBot="1" x14ac:dyDescent="0.35">
      <c r="B65" s="15" t="s">
        <v>226</v>
      </c>
      <c r="C65" s="15"/>
      <c r="D65" s="15" t="s">
        <v>227</v>
      </c>
      <c r="E65" s="15"/>
      <c r="F65" s="15" t="s">
        <v>228</v>
      </c>
      <c r="G65" s="15"/>
      <c r="H65" s="15" t="s">
        <v>229</v>
      </c>
      <c r="I65" s="15"/>
      <c r="J65" s="15" t="s">
        <v>230</v>
      </c>
      <c r="K65" s="15"/>
      <c r="L65" s="15" t="s">
        <v>231</v>
      </c>
      <c r="M65" s="15"/>
    </row>
    <row r="66" spans="1:15" x14ac:dyDescent="0.3">
      <c r="B66" s="6" t="s">
        <v>234</v>
      </c>
      <c r="C66" s="6"/>
      <c r="D66" s="7">
        <v>55.951999999999998</v>
      </c>
      <c r="E66" s="6"/>
      <c r="F66" s="7">
        <v>24</v>
      </c>
      <c r="G66" s="6"/>
      <c r="H66" s="7">
        <v>2.331</v>
      </c>
      <c r="I66" s="6"/>
      <c r="J66" s="7"/>
      <c r="K66" s="6"/>
      <c r="L66" s="7"/>
      <c r="M66" s="6"/>
    </row>
    <row r="67" spans="1:15" ht="15" thickBot="1" x14ac:dyDescent="0.35">
      <c r="B67" s="16"/>
      <c r="C67" s="16"/>
      <c r="D67" s="16"/>
      <c r="E67" s="16"/>
      <c r="F67" s="16"/>
      <c r="G67" s="16"/>
      <c r="H67" s="16"/>
      <c r="I67" s="16"/>
      <c r="J67" s="16"/>
      <c r="K67" s="16"/>
      <c r="L67" s="16"/>
      <c r="M67" s="16"/>
    </row>
    <row r="68" spans="1:15" ht="14.4" customHeight="1" x14ac:dyDescent="0.3">
      <c r="B68" s="17" t="s">
        <v>237</v>
      </c>
      <c r="C68" s="17"/>
      <c r="D68" s="17"/>
      <c r="E68" s="17"/>
      <c r="F68" s="17"/>
      <c r="G68" s="17"/>
      <c r="H68" s="17"/>
      <c r="I68" s="17"/>
      <c r="J68" s="17"/>
      <c r="K68" s="17"/>
      <c r="L68" s="17"/>
      <c r="M68" s="17"/>
    </row>
    <row r="70" spans="1:15" s="4" customFormat="1" x14ac:dyDescent="0.3">
      <c r="A70"/>
    </row>
    <row r="72" spans="1:15" ht="23.4" x14ac:dyDescent="0.3">
      <c r="B72" s="5" t="s">
        <v>281</v>
      </c>
    </row>
    <row r="74" spans="1:15" ht="15" thickBot="1" x14ac:dyDescent="0.35">
      <c r="B74" s="14" t="s">
        <v>225</v>
      </c>
      <c r="C74" s="14"/>
      <c r="D74" s="14"/>
      <c r="E74" s="14"/>
      <c r="F74" s="14"/>
      <c r="G74" s="14"/>
      <c r="H74" s="14"/>
      <c r="I74" s="14"/>
      <c r="J74" s="14"/>
      <c r="K74" s="14"/>
      <c r="L74" s="14"/>
      <c r="M74" s="14"/>
      <c r="N74" s="14"/>
      <c r="O74" s="14"/>
    </row>
    <row r="75" spans="1:15" ht="15" thickBot="1" x14ac:dyDescent="0.35">
      <c r="B75" s="15" t="s">
        <v>226</v>
      </c>
      <c r="C75" s="15"/>
      <c r="D75" s="15" t="s">
        <v>227</v>
      </c>
      <c r="E75" s="15"/>
      <c r="F75" s="15" t="s">
        <v>228</v>
      </c>
      <c r="G75" s="15"/>
      <c r="H75" s="15" t="s">
        <v>229</v>
      </c>
      <c r="I75" s="15"/>
      <c r="J75" s="15" t="s">
        <v>230</v>
      </c>
      <c r="K75" s="15"/>
      <c r="L75" s="15" t="s">
        <v>231</v>
      </c>
      <c r="M75" s="15"/>
      <c r="N75" s="15" t="s">
        <v>232</v>
      </c>
      <c r="O75" s="15"/>
    </row>
    <row r="76" spans="1:15" x14ac:dyDescent="0.3">
      <c r="B76" s="6" t="s">
        <v>233</v>
      </c>
      <c r="C76" s="6"/>
      <c r="D76" s="7">
        <v>1.1120000000000001</v>
      </c>
      <c r="E76" s="6"/>
      <c r="F76" s="7">
        <v>1</v>
      </c>
      <c r="G76" s="6"/>
      <c r="H76" s="7">
        <v>1.1120000000000001</v>
      </c>
      <c r="I76" s="6"/>
      <c r="J76" s="7">
        <v>2.1219999999999999</v>
      </c>
      <c r="K76" s="6"/>
      <c r="L76" s="7">
        <v>0.159</v>
      </c>
      <c r="M76" s="6"/>
      <c r="N76" s="7">
        <v>8.4000000000000005E-2</v>
      </c>
      <c r="O76" s="6"/>
    </row>
    <row r="77" spans="1:15" ht="28.8" x14ac:dyDescent="0.3">
      <c r="B77" s="6" t="s">
        <v>253</v>
      </c>
      <c r="C77" s="6"/>
      <c r="D77" s="7">
        <v>0.25900000000000001</v>
      </c>
      <c r="E77" s="6"/>
      <c r="F77" s="7">
        <v>1</v>
      </c>
      <c r="G77" s="6"/>
      <c r="H77" s="7">
        <v>0.25900000000000001</v>
      </c>
      <c r="I77" s="6"/>
      <c r="J77" s="7">
        <v>0.49399999999999999</v>
      </c>
      <c r="K77" s="6"/>
      <c r="L77" s="7">
        <v>0.48899999999999999</v>
      </c>
      <c r="M77" s="6"/>
      <c r="N77" s="7">
        <v>2.1000000000000001E-2</v>
      </c>
      <c r="O77" s="6"/>
    </row>
    <row r="78" spans="1:15" x14ac:dyDescent="0.3">
      <c r="B78" s="6" t="s">
        <v>234</v>
      </c>
      <c r="C78" s="6"/>
      <c r="D78" s="7">
        <v>12.055</v>
      </c>
      <c r="E78" s="6"/>
      <c r="F78" s="7">
        <v>23</v>
      </c>
      <c r="G78" s="6"/>
      <c r="H78" s="7">
        <v>0.52400000000000002</v>
      </c>
      <c r="I78" s="6"/>
      <c r="J78" s="7"/>
      <c r="K78" s="6"/>
      <c r="L78" s="7"/>
      <c r="M78" s="6"/>
      <c r="N78" s="7"/>
      <c r="O78" s="6"/>
    </row>
    <row r="79" spans="1:15" x14ac:dyDescent="0.3">
      <c r="B79" s="6" t="s">
        <v>235</v>
      </c>
      <c r="C79" s="6"/>
      <c r="D79" s="7">
        <v>0.745</v>
      </c>
      <c r="E79" s="6"/>
      <c r="F79" s="7">
        <v>1</v>
      </c>
      <c r="G79" s="6"/>
      <c r="H79" s="7">
        <v>0.745</v>
      </c>
      <c r="I79" s="6"/>
      <c r="J79" s="7">
        <v>1.02</v>
      </c>
      <c r="K79" s="6"/>
      <c r="L79" s="7">
        <v>0.32300000000000001</v>
      </c>
      <c r="M79" s="6"/>
      <c r="N79" s="7">
        <v>4.2000000000000003E-2</v>
      </c>
      <c r="O79" s="6"/>
    </row>
    <row r="80" spans="1:15" ht="28.8" x14ac:dyDescent="0.3">
      <c r="B80" s="6" t="s">
        <v>254</v>
      </c>
      <c r="C80" s="6"/>
      <c r="D80" s="7">
        <v>0.57499999999999996</v>
      </c>
      <c r="E80" s="6"/>
      <c r="F80" s="7">
        <v>1</v>
      </c>
      <c r="G80" s="6"/>
      <c r="H80" s="7">
        <v>0.57499999999999996</v>
      </c>
      <c r="I80" s="6"/>
      <c r="J80" s="7">
        <v>0.78700000000000003</v>
      </c>
      <c r="K80" s="6"/>
      <c r="L80" s="7">
        <v>0.38400000000000001</v>
      </c>
      <c r="M80" s="6"/>
      <c r="N80" s="7">
        <v>3.3000000000000002E-2</v>
      </c>
      <c r="O80" s="6"/>
    </row>
    <row r="81" spans="2:15" x14ac:dyDescent="0.3">
      <c r="B81" s="6" t="s">
        <v>234</v>
      </c>
      <c r="C81" s="6"/>
      <c r="D81" s="7">
        <v>16.802</v>
      </c>
      <c r="E81" s="6"/>
      <c r="F81" s="7">
        <v>23</v>
      </c>
      <c r="G81" s="6"/>
      <c r="H81" s="7">
        <v>0.73099999999999998</v>
      </c>
      <c r="I81" s="6"/>
      <c r="J81" s="7"/>
      <c r="K81" s="6"/>
      <c r="L81" s="7"/>
      <c r="M81" s="6"/>
      <c r="N81" s="7"/>
      <c r="O81" s="6"/>
    </row>
    <row r="82" spans="2:15" x14ac:dyDescent="0.3">
      <c r="B82" s="6" t="s">
        <v>236</v>
      </c>
      <c r="C82" s="6"/>
      <c r="D82" s="7">
        <v>0.95399999999999996</v>
      </c>
      <c r="E82" s="6"/>
      <c r="F82" s="7">
        <v>1</v>
      </c>
      <c r="G82" s="6"/>
      <c r="H82" s="7">
        <v>0.95399999999999996</v>
      </c>
      <c r="I82" s="6"/>
      <c r="J82" s="7">
        <v>1.661</v>
      </c>
      <c r="K82" s="6"/>
      <c r="L82" s="7">
        <v>0.21</v>
      </c>
      <c r="M82" s="6"/>
      <c r="N82" s="7">
        <v>6.7000000000000004E-2</v>
      </c>
      <c r="O82" s="6"/>
    </row>
    <row r="83" spans="2:15" ht="28.8" x14ac:dyDescent="0.3">
      <c r="B83" s="6" t="s">
        <v>255</v>
      </c>
      <c r="C83" s="6"/>
      <c r="D83" s="7">
        <v>1.244</v>
      </c>
      <c r="E83" s="6"/>
      <c r="F83" s="7">
        <v>1</v>
      </c>
      <c r="G83" s="6"/>
      <c r="H83" s="7">
        <v>1.244</v>
      </c>
      <c r="I83" s="6"/>
      <c r="J83" s="7">
        <v>2.165</v>
      </c>
      <c r="K83" s="6"/>
      <c r="L83" s="7">
        <v>0.155</v>
      </c>
      <c r="M83" s="6"/>
      <c r="N83" s="7">
        <v>8.5999999999999993E-2</v>
      </c>
      <c r="O83" s="6"/>
    </row>
    <row r="84" spans="2:15" x14ac:dyDescent="0.3">
      <c r="B84" s="6" t="s">
        <v>234</v>
      </c>
      <c r="C84" s="6"/>
      <c r="D84" s="7">
        <v>13.21</v>
      </c>
      <c r="E84" s="6"/>
      <c r="F84" s="7">
        <v>23</v>
      </c>
      <c r="G84" s="6"/>
      <c r="H84" s="7">
        <v>0.57399999999999995</v>
      </c>
      <c r="I84" s="6"/>
      <c r="J84" s="7"/>
      <c r="K84" s="6"/>
      <c r="L84" s="7"/>
      <c r="M84" s="6"/>
      <c r="N84" s="7"/>
      <c r="O84" s="6"/>
    </row>
    <row r="85" spans="2:15" ht="15" thickBot="1" x14ac:dyDescent="0.35">
      <c r="B85" s="16"/>
      <c r="C85" s="16"/>
      <c r="D85" s="16"/>
      <c r="E85" s="16"/>
      <c r="F85" s="16"/>
      <c r="G85" s="16"/>
      <c r="H85" s="16"/>
      <c r="I85" s="16"/>
      <c r="J85" s="16"/>
      <c r="K85" s="16"/>
      <c r="L85" s="16"/>
      <c r="M85" s="16"/>
      <c r="N85" s="16"/>
      <c r="O85" s="16"/>
    </row>
    <row r="86" spans="2:15" ht="14.4" customHeight="1" x14ac:dyDescent="0.3">
      <c r="B86" s="17" t="s">
        <v>237</v>
      </c>
      <c r="C86" s="17"/>
      <c r="D86" s="17"/>
      <c r="E86" s="17"/>
      <c r="F86" s="17"/>
      <c r="G86" s="17"/>
      <c r="H86" s="17"/>
      <c r="I86" s="17"/>
      <c r="J86" s="17"/>
      <c r="K86" s="17"/>
      <c r="L86" s="17"/>
      <c r="M86" s="17"/>
      <c r="N86" s="17"/>
      <c r="O86" s="17"/>
    </row>
    <row r="88" spans="2:15" ht="15" thickBot="1" x14ac:dyDescent="0.35">
      <c r="B88" s="14" t="s">
        <v>238</v>
      </c>
      <c r="C88" s="14"/>
      <c r="D88" s="14"/>
      <c r="E88" s="14"/>
      <c r="F88" s="14"/>
      <c r="G88" s="14"/>
      <c r="H88" s="14"/>
      <c r="I88" s="14"/>
      <c r="J88" s="14"/>
      <c r="K88" s="14"/>
      <c r="L88" s="14"/>
      <c r="M88" s="14"/>
      <c r="N88" s="14"/>
      <c r="O88" s="14"/>
    </row>
    <row r="89" spans="2:15" ht="15" thickBot="1" x14ac:dyDescent="0.35">
      <c r="B89" s="15" t="s">
        <v>226</v>
      </c>
      <c r="C89" s="15"/>
      <c r="D89" s="15" t="s">
        <v>227</v>
      </c>
      <c r="E89" s="15"/>
      <c r="F89" s="15" t="s">
        <v>228</v>
      </c>
      <c r="G89" s="15"/>
      <c r="H89" s="15" t="s">
        <v>229</v>
      </c>
      <c r="I89" s="15"/>
      <c r="J89" s="15" t="s">
        <v>230</v>
      </c>
      <c r="K89" s="15"/>
      <c r="L89" s="15" t="s">
        <v>231</v>
      </c>
      <c r="M89" s="15"/>
      <c r="N89" s="15" t="s">
        <v>232</v>
      </c>
      <c r="O89" s="15"/>
    </row>
    <row r="90" spans="2:15" x14ac:dyDescent="0.3">
      <c r="B90" s="6" t="s">
        <v>1</v>
      </c>
      <c r="C90" s="6"/>
      <c r="D90" s="7">
        <v>5.3120000000000003</v>
      </c>
      <c r="E90" s="6"/>
      <c r="F90" s="7">
        <v>1</v>
      </c>
      <c r="G90" s="6"/>
      <c r="H90" s="7">
        <v>5.3120000000000003</v>
      </c>
      <c r="I90" s="6"/>
      <c r="J90" s="7">
        <v>2.4129999999999998</v>
      </c>
      <c r="K90" s="6"/>
      <c r="L90" s="7">
        <v>0.13400000000000001</v>
      </c>
      <c r="M90" s="6"/>
      <c r="N90" s="7">
        <v>9.5000000000000001E-2</v>
      </c>
      <c r="O90" s="6"/>
    </row>
    <row r="91" spans="2:15" x14ac:dyDescent="0.3">
      <c r="B91" s="6" t="s">
        <v>234</v>
      </c>
      <c r="C91" s="6"/>
      <c r="D91" s="7">
        <v>50.64</v>
      </c>
      <c r="E91" s="6"/>
      <c r="F91" s="7">
        <v>23</v>
      </c>
      <c r="G91" s="6"/>
      <c r="H91" s="7">
        <v>2.202</v>
      </c>
      <c r="I91" s="6"/>
      <c r="J91" s="7"/>
      <c r="K91" s="6"/>
      <c r="L91" s="7"/>
      <c r="M91" s="6"/>
      <c r="N91" s="7"/>
      <c r="O91" s="6"/>
    </row>
    <row r="92" spans="2:15" ht="15" thickBot="1" x14ac:dyDescent="0.35">
      <c r="B92" s="16"/>
      <c r="C92" s="16"/>
      <c r="D92" s="16"/>
      <c r="E92" s="16"/>
      <c r="F92" s="16"/>
      <c r="G92" s="16"/>
      <c r="H92" s="16"/>
      <c r="I92" s="16"/>
      <c r="J92" s="16"/>
      <c r="K92" s="16"/>
      <c r="L92" s="16"/>
      <c r="M92" s="16"/>
      <c r="N92" s="16"/>
      <c r="O92" s="16"/>
    </row>
    <row r="93" spans="2:15" ht="14.4" customHeight="1" x14ac:dyDescent="0.3">
      <c r="B93" s="17" t="s">
        <v>237</v>
      </c>
      <c r="C93" s="17"/>
      <c r="D93" s="17"/>
      <c r="E93" s="17"/>
      <c r="F93" s="17"/>
      <c r="G93" s="17"/>
      <c r="H93" s="17"/>
      <c r="I93" s="17"/>
      <c r="J93" s="17"/>
      <c r="K93" s="17"/>
      <c r="L93" s="17"/>
      <c r="M93" s="17"/>
      <c r="N93" s="17"/>
      <c r="O93" s="17"/>
    </row>
  </sheetData>
  <mergeCells count="39">
    <mergeCell ref="B92:O92"/>
    <mergeCell ref="B93:O93"/>
    <mergeCell ref="B85:O85"/>
    <mergeCell ref="B86:O86"/>
    <mergeCell ref="B88:O88"/>
    <mergeCell ref="B89:C89"/>
    <mergeCell ref="D89:E89"/>
    <mergeCell ref="F89:G89"/>
    <mergeCell ref="H89:I89"/>
    <mergeCell ref="J89:K89"/>
    <mergeCell ref="L89:M89"/>
    <mergeCell ref="N89:O89"/>
    <mergeCell ref="B67:M67"/>
    <mergeCell ref="B68:M68"/>
    <mergeCell ref="B74:O74"/>
    <mergeCell ref="B75:C75"/>
    <mergeCell ref="D75:E75"/>
    <mergeCell ref="F75:G75"/>
    <mergeCell ref="H75:I75"/>
    <mergeCell ref="J75:K75"/>
    <mergeCell ref="L75:M75"/>
    <mergeCell ref="N75:O75"/>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603B19E2-53BE-4472-BB62-FC069467908B}"/>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B577-08E7-429A-BFE1-17B377359112}">
  <dimension ref="A1:AF122"/>
  <sheetViews>
    <sheetView zoomScaleNormal="100" workbookViewId="0">
      <pane xSplit="1" topLeftCell="B1" activePane="topRight" state="frozen"/>
      <selection pane="topRight" activeCell="A5" sqref="A5"/>
    </sheetView>
  </sheetViews>
  <sheetFormatPr defaultRowHeight="14.4" x14ac:dyDescent="0.3"/>
  <cols>
    <col min="1" max="1" width="26.77734375" bestFit="1" customWidth="1"/>
    <col min="2" max="2" width="23.5546875" customWidth="1"/>
    <col min="3" max="3" width="24.88671875" customWidth="1"/>
    <col min="4" max="4" width="24.44140625" customWidth="1"/>
    <col min="5" max="5" width="21.6640625" customWidth="1"/>
    <col min="6" max="6" width="20.109375" customWidth="1"/>
    <col min="11" max="11" width="10.77734375" bestFit="1" customWidth="1"/>
    <col min="12" max="12" width="10.77734375" customWidth="1"/>
  </cols>
  <sheetData>
    <row r="1" spans="1:32" x14ac:dyDescent="0.3">
      <c r="A1" t="s">
        <v>599</v>
      </c>
      <c r="B1" t="str">
        <f>'Full Data Set'!BH1</f>
        <v>Slope 2 1st 10s VL PreBFR</v>
      </c>
      <c r="C1" t="str">
        <f>'Full Data Set'!BI1</f>
        <v>Slope 2 1st 10s VL PostBFR</v>
      </c>
      <c r="D1" t="str">
        <f>'Full Data Set'!BJ1</f>
        <v>Slope 2 1st 10s VL PreTRE</v>
      </c>
      <c r="E1" t="str">
        <f>'Full Data Set'!BK1</f>
        <v>Slope 2 1st 10s VL PostTRE</v>
      </c>
      <c r="F1" t="s">
        <v>1</v>
      </c>
      <c r="H1" t="s">
        <v>205</v>
      </c>
      <c r="I1" t="s">
        <v>114</v>
      </c>
      <c r="L1" t="s">
        <v>207</v>
      </c>
      <c r="M1" t="s">
        <v>114</v>
      </c>
      <c r="N1" t="s">
        <v>208</v>
      </c>
      <c r="O1" t="s">
        <v>207</v>
      </c>
      <c r="P1" t="s">
        <v>113</v>
      </c>
      <c r="Q1" t="s">
        <v>208</v>
      </c>
      <c r="S1" t="str">
        <f>'Graph x axis'!E1</f>
        <v>Men</v>
      </c>
      <c r="U1" t="s">
        <v>207</v>
      </c>
      <c r="V1" t="s">
        <v>214</v>
      </c>
      <c r="W1" t="s">
        <v>208</v>
      </c>
      <c r="X1" t="s">
        <v>207</v>
      </c>
      <c r="Y1" t="s">
        <v>215</v>
      </c>
      <c r="Z1" t="s">
        <v>208</v>
      </c>
      <c r="AA1" t="s">
        <v>207</v>
      </c>
      <c r="AB1" t="s">
        <v>216</v>
      </c>
      <c r="AC1" t="s">
        <v>208</v>
      </c>
      <c r="AD1" t="s">
        <v>207</v>
      </c>
      <c r="AE1" t="s">
        <v>217</v>
      </c>
      <c r="AF1" t="s">
        <v>208</v>
      </c>
    </row>
    <row r="2" spans="1:32" x14ac:dyDescent="0.3">
      <c r="B2">
        <f>'Full Data Set'!BH2</f>
        <v>3.4714285710000001</v>
      </c>
      <c r="C2">
        <f>'Full Data Set'!BI2</f>
        <v>4</v>
      </c>
      <c r="D2">
        <f>'Full Data Set'!BJ2</f>
        <v>4.128571429</v>
      </c>
      <c r="E2">
        <f>'Full Data Set'!BK2</f>
        <v>4.8428571429999998</v>
      </c>
      <c r="F2">
        <v>1</v>
      </c>
      <c r="H2">
        <f>'Graph x axis'!B2</f>
        <v>25</v>
      </c>
      <c r="I2">
        <f>'Graph x axis'!C2</f>
        <v>-1.5</v>
      </c>
      <c r="K2" t="s">
        <v>205</v>
      </c>
      <c r="L2">
        <f>H2+I2</f>
        <v>23.5</v>
      </c>
      <c r="M2">
        <f>AVERAGE(D2:D26)</f>
        <v>2.9368571428799997</v>
      </c>
      <c r="N2">
        <f>_xlfn.STDEV.S(D2:D26)</f>
        <v>1.0966741620450167</v>
      </c>
      <c r="O2">
        <f>H2+I4</f>
        <v>26.5</v>
      </c>
      <c r="P2">
        <f>AVERAGE(B2:B26)</f>
        <v>2.6422857142400007</v>
      </c>
      <c r="Q2">
        <f>_xlfn.STDEV.S(B2:B26)</f>
        <v>0.99832751292066757</v>
      </c>
      <c r="S2">
        <f>'Graph x axis'!E2</f>
        <v>-0.5</v>
      </c>
      <c r="U2">
        <f>H2+S2+I2</f>
        <v>23</v>
      </c>
      <c r="V2">
        <f>AVERAGE(D2:D15)</f>
        <v>3.4938775509999997</v>
      </c>
      <c r="W2">
        <f>_xlfn.STDEV.S(D2:D15)</f>
        <v>0.87391492331750475</v>
      </c>
      <c r="X2">
        <f>H2+S4+I2</f>
        <v>24</v>
      </c>
      <c r="Y2">
        <f>AVERAGE(D16:D26)</f>
        <v>2.2279220780000002</v>
      </c>
      <c r="Z2">
        <f>_xlfn.STDEV.S(D16:D26)</f>
        <v>0.9520464239688593</v>
      </c>
      <c r="AA2">
        <f>H2+S2+I4</f>
        <v>26</v>
      </c>
      <c r="AB2">
        <f>AVERAGE(B2:B15)</f>
        <v>2.993877550928572</v>
      </c>
      <c r="AC2">
        <f>_xlfn.STDEV.S(B2:B15)</f>
        <v>0.92549302538992217</v>
      </c>
      <c r="AD2">
        <f>H2+S4+I4</f>
        <v>27</v>
      </c>
      <c r="AE2">
        <f>AVERAGE(B16:B26)</f>
        <v>2.1948051948181817</v>
      </c>
      <c r="AF2">
        <f>_xlfn.STDEV.S(B16:B26)</f>
        <v>0.94082622678515426</v>
      </c>
    </row>
    <row r="3" spans="1:32" x14ac:dyDescent="0.3">
      <c r="B3">
        <f>'Full Data Set'!BH3</f>
        <v>3.0142857140000001</v>
      </c>
      <c r="C3">
        <f>'Full Data Set'!BI3</f>
        <v>4.371428571</v>
      </c>
      <c r="D3">
        <f>'Full Data Set'!BJ3</f>
        <v>1.957142857</v>
      </c>
      <c r="E3">
        <f>'Full Data Set'!BK3</f>
        <v>2.957142857</v>
      </c>
      <c r="F3">
        <v>1</v>
      </c>
      <c r="H3" t="s">
        <v>206</v>
      </c>
      <c r="I3" t="s">
        <v>113</v>
      </c>
      <c r="K3" t="s">
        <v>206</v>
      </c>
      <c r="L3">
        <f>H4+I2</f>
        <v>73.5</v>
      </c>
      <c r="M3">
        <f>AVERAGE(E2:E26)</f>
        <v>3.10971428576</v>
      </c>
      <c r="N3">
        <f>_xlfn.STDEV.S(E2:E26)</f>
        <v>1.3041842655586977</v>
      </c>
      <c r="O3">
        <f>H4+I4</f>
        <v>76.5</v>
      </c>
      <c r="P3">
        <f>AVERAGE(C2:C26)</f>
        <v>3.7377142858000001</v>
      </c>
      <c r="Q3">
        <f>_xlfn.STDEV.S(C2:C26)</f>
        <v>1.2330337014832971</v>
      </c>
      <c r="S3" t="str">
        <f>'Graph x axis'!E3</f>
        <v>Women</v>
      </c>
      <c r="U3">
        <f>H4+S2+I2</f>
        <v>73</v>
      </c>
      <c r="V3">
        <f>AVERAGE(E2:E15)</f>
        <v>3.65</v>
      </c>
      <c r="W3">
        <f>_xlfn.STDEV.S(E2:E15)</f>
        <v>1.0218761026262819</v>
      </c>
      <c r="X3">
        <f>H4+S4+I2</f>
        <v>74</v>
      </c>
      <c r="Y3">
        <f>AVERAGE(E16:E26)</f>
        <v>2.4220779221818178</v>
      </c>
      <c r="Z3">
        <f>_xlfn.STDEV.S(E16:E26)</f>
        <v>1.3400938687408195</v>
      </c>
      <c r="AA3">
        <f>H4+S2+I4</f>
        <v>76</v>
      </c>
      <c r="AB3">
        <f>AVERAGE(C2:C15)</f>
        <v>4.1428571429285714</v>
      </c>
      <c r="AC3">
        <f>_xlfn.STDEV.S(C2:C15)</f>
        <v>0.7563441775725358</v>
      </c>
      <c r="AD3">
        <f>H4+S4+I4</f>
        <v>77</v>
      </c>
      <c r="AE3">
        <f>AVERAGE(C16:C26)</f>
        <v>3.2220779221818181</v>
      </c>
      <c r="AF3">
        <f>_xlfn.STDEV.S(C16:C26)</f>
        <v>1.5436818383861564</v>
      </c>
    </row>
    <row r="4" spans="1:32" x14ac:dyDescent="0.3">
      <c r="A4" t="s">
        <v>593</v>
      </c>
      <c r="B4">
        <f>'Full Data Set'!BH4</f>
        <v>3.371428571</v>
      </c>
      <c r="C4">
        <f>'Full Data Set'!BI4</f>
        <v>3.3285714290000001</v>
      </c>
      <c r="D4">
        <f>'Full Data Set'!BJ4</f>
        <v>5.3</v>
      </c>
      <c r="E4">
        <f>'Full Data Set'!BK4</f>
        <v>2.7571428569999998</v>
      </c>
      <c r="F4">
        <v>1</v>
      </c>
      <c r="H4">
        <f>'Graph x axis'!B4</f>
        <v>75</v>
      </c>
      <c r="I4">
        <f>'Graph x axis'!C4</f>
        <v>1.5</v>
      </c>
      <c r="S4">
        <f>'Graph x axis'!E4</f>
        <v>0.5</v>
      </c>
    </row>
    <row r="5" spans="1:32" x14ac:dyDescent="0.3">
      <c r="A5" s="10" t="s">
        <v>594</v>
      </c>
      <c r="B5">
        <f>'Full Data Set'!BH5</f>
        <v>2.6571428570000002</v>
      </c>
      <c r="C5">
        <f>'Full Data Set'!BI5</f>
        <v>4.2714285710000004</v>
      </c>
      <c r="D5">
        <f>'Full Data Set'!BJ5</f>
        <v>3.0571428570000001</v>
      </c>
      <c r="E5">
        <f>'Full Data Set'!BK5</f>
        <v>3.5285714289999999</v>
      </c>
      <c r="F5">
        <v>1</v>
      </c>
    </row>
    <row r="6" spans="1:32" x14ac:dyDescent="0.3">
      <c r="B6">
        <f>'Full Data Set'!BH6</f>
        <v>3.4428571429999999</v>
      </c>
      <c r="C6">
        <f>'Full Data Set'!BI6</f>
        <v>6.2285714289999996</v>
      </c>
      <c r="D6">
        <f>'Full Data Set'!BJ6</f>
        <v>3.8571428569999999</v>
      </c>
      <c r="E6">
        <f>'Full Data Set'!BK6</f>
        <v>1.228571429</v>
      </c>
      <c r="F6">
        <v>1</v>
      </c>
    </row>
    <row r="7" spans="1:32" x14ac:dyDescent="0.3">
      <c r="A7" t="s">
        <v>636</v>
      </c>
      <c r="B7">
        <f>'Full Data Set'!BH7</f>
        <v>2.1428571430000001</v>
      </c>
      <c r="C7">
        <f>'Full Data Set'!BI7</f>
        <v>3.1571428570000002</v>
      </c>
      <c r="D7">
        <f>'Full Data Set'!BJ7</f>
        <v>2.542857143</v>
      </c>
      <c r="E7">
        <f>'Full Data Set'!BK7</f>
        <v>2.6142857140000002</v>
      </c>
      <c r="F7">
        <v>1</v>
      </c>
    </row>
    <row r="8" spans="1:32" x14ac:dyDescent="0.3">
      <c r="A8" t="s">
        <v>635</v>
      </c>
      <c r="B8">
        <f>'Full Data Set'!BH8</f>
        <v>2.1571428570000002</v>
      </c>
      <c r="C8">
        <f>'Full Data Set'!BI8</f>
        <v>4.128571429</v>
      </c>
      <c r="D8">
        <f>'Full Data Set'!BJ8</f>
        <v>3.1142857140000002</v>
      </c>
      <c r="E8">
        <f>'Full Data Set'!BK8</f>
        <v>3.9</v>
      </c>
      <c r="F8">
        <v>1</v>
      </c>
    </row>
    <row r="9" spans="1:32" x14ac:dyDescent="0.3">
      <c r="A9" t="s">
        <v>634</v>
      </c>
      <c r="B9">
        <f>'Full Data Set'!BH9</f>
        <v>4.2714285710000004</v>
      </c>
      <c r="C9">
        <f>'Full Data Set'!BI9</f>
        <v>4.2571428569999998</v>
      </c>
      <c r="D9">
        <f>'Full Data Set'!BJ9</f>
        <v>3.9285714289999998</v>
      </c>
      <c r="E9">
        <f>'Full Data Set'!BK9</f>
        <v>3.8571428569999999</v>
      </c>
      <c r="F9">
        <v>1</v>
      </c>
    </row>
    <row r="10" spans="1:32" x14ac:dyDescent="0.3">
      <c r="B10">
        <f>'Full Data Set'!BH10</f>
        <v>2.5285714289999999</v>
      </c>
      <c r="C10">
        <f>'Full Data Set'!BI10</f>
        <v>4.5</v>
      </c>
      <c r="D10">
        <f>'Full Data Set'!BJ10</f>
        <v>4.4000000000000004</v>
      </c>
      <c r="E10">
        <f>'Full Data Set'!BK10</f>
        <v>4.2714285710000004</v>
      </c>
      <c r="F10">
        <v>1</v>
      </c>
    </row>
    <row r="11" spans="1:32" x14ac:dyDescent="0.3">
      <c r="B11">
        <f>'Full Data Set'!BH11</f>
        <v>5.1428571429999996</v>
      </c>
      <c r="C11">
        <f>'Full Data Set'!BI11</f>
        <v>3.3857142859999998</v>
      </c>
      <c r="D11">
        <f>'Full Data Set'!BJ11</f>
        <v>4.2571428569999998</v>
      </c>
      <c r="E11">
        <f>'Full Data Set'!BK11</f>
        <v>4.7428571430000002</v>
      </c>
      <c r="F11">
        <v>1</v>
      </c>
    </row>
    <row r="12" spans="1:32" x14ac:dyDescent="0.3">
      <c r="B12">
        <f>'Full Data Set'!BH12</f>
        <v>1.5285714290000001</v>
      </c>
      <c r="C12">
        <f>'Full Data Set'!BI12</f>
        <v>4.6857142859999996</v>
      </c>
      <c r="D12">
        <f>'Full Data Set'!BJ12</f>
        <v>3.457142857</v>
      </c>
      <c r="E12">
        <f>'Full Data Set'!BK12</f>
        <v>3.4285714289999998</v>
      </c>
      <c r="F12">
        <v>1</v>
      </c>
    </row>
    <row r="13" spans="1:32" x14ac:dyDescent="0.3">
      <c r="B13">
        <f>'Full Data Set'!BH13</f>
        <v>2.9714285710000001</v>
      </c>
      <c r="C13">
        <f>'Full Data Set'!BI13</f>
        <v>3.8285714290000001</v>
      </c>
      <c r="D13">
        <f>'Full Data Set'!BJ13</f>
        <v>2.728571429</v>
      </c>
      <c r="E13">
        <f>'Full Data Set'!BK13</f>
        <v>4.957142857</v>
      </c>
      <c r="F13">
        <v>1</v>
      </c>
    </row>
    <row r="14" spans="1:32" x14ac:dyDescent="0.3">
      <c r="B14">
        <f>'Full Data Set'!BH14</f>
        <v>2.8428571429999998</v>
      </c>
      <c r="C14">
        <f>'Full Data Set'!BI14</f>
        <v>3.6428571430000001</v>
      </c>
      <c r="D14">
        <f>'Full Data Set'!BJ14</f>
        <v>2.9714285710000001</v>
      </c>
      <c r="E14">
        <f>'Full Data Set'!BK14</f>
        <v>4.3428571429999998</v>
      </c>
      <c r="F14">
        <v>1</v>
      </c>
    </row>
    <row r="15" spans="1:32" x14ac:dyDescent="0.3">
      <c r="B15">
        <f>'Full Data Set'!BH15</f>
        <v>2.371428571</v>
      </c>
      <c r="C15">
        <f>'Full Data Set'!BI15</f>
        <v>4.2142857139999998</v>
      </c>
      <c r="D15">
        <f>'Full Data Set'!BJ15</f>
        <v>3.2142857139999998</v>
      </c>
      <c r="E15">
        <f>'Full Data Set'!BK15</f>
        <v>3.6714285709999999</v>
      </c>
      <c r="F15">
        <v>1</v>
      </c>
    </row>
    <row r="16" spans="1:32" x14ac:dyDescent="0.3">
      <c r="B16">
        <f>'Full Data Set'!BH16</f>
        <v>0.61428571399999998</v>
      </c>
      <c r="C16">
        <f>'Full Data Set'!BI16</f>
        <v>1.1000000000000001</v>
      </c>
      <c r="D16">
        <f>'Full Data Set'!BJ16</f>
        <v>1.885714286</v>
      </c>
      <c r="E16">
        <f>'Full Data Set'!BK16</f>
        <v>0.6</v>
      </c>
      <c r="F16">
        <v>0</v>
      </c>
    </row>
    <row r="17" spans="2:6" x14ac:dyDescent="0.3">
      <c r="B17">
        <f>'Full Data Set'!BH17</f>
        <v>2.7428571430000002</v>
      </c>
      <c r="C17">
        <f>'Full Data Set'!BI17</f>
        <v>1.7428571429999999</v>
      </c>
      <c r="D17">
        <f>'Full Data Set'!BJ17</f>
        <v>0.74285714300000005</v>
      </c>
      <c r="E17">
        <f>'Full Data Set'!BK17</f>
        <v>2.6428571430000001</v>
      </c>
      <c r="F17">
        <v>0</v>
      </c>
    </row>
    <row r="18" spans="2:6" x14ac:dyDescent="0.3">
      <c r="B18">
        <f>'Full Data Set'!BH18</f>
        <v>2.8857142859999998</v>
      </c>
      <c r="C18">
        <f>'Full Data Set'!BI18</f>
        <v>2.8428571429999998</v>
      </c>
      <c r="D18">
        <f>'Full Data Set'!BJ18</f>
        <v>2.2857142860000002</v>
      </c>
      <c r="E18">
        <f>'Full Data Set'!BK18</f>
        <v>1.5571428570000001</v>
      </c>
      <c r="F18">
        <v>0</v>
      </c>
    </row>
    <row r="19" spans="2:6" x14ac:dyDescent="0.3">
      <c r="B19">
        <f>'Full Data Set'!BH19</f>
        <v>2.2571428569999998</v>
      </c>
      <c r="C19">
        <f>'Full Data Set'!BI19</f>
        <v>3.2428571430000002</v>
      </c>
      <c r="D19">
        <f>'Full Data Set'!BJ19</f>
        <v>2.4428571429999999</v>
      </c>
      <c r="E19">
        <f>'Full Data Set'!BK19</f>
        <v>4.2857142860000002</v>
      </c>
      <c r="F19">
        <v>0</v>
      </c>
    </row>
    <row r="20" spans="2:6" x14ac:dyDescent="0.3">
      <c r="B20">
        <f>'Full Data Set'!BH20</f>
        <v>2.3857142859999998</v>
      </c>
      <c r="C20">
        <f>'Full Data Set'!BI20</f>
        <v>6.042857143</v>
      </c>
      <c r="D20">
        <f>'Full Data Set'!BJ20</f>
        <v>3.6142857140000002</v>
      </c>
      <c r="E20">
        <f>'Full Data Set'!BK20</f>
        <v>4.7571428569999998</v>
      </c>
      <c r="F20">
        <v>0</v>
      </c>
    </row>
    <row r="21" spans="2:6" x14ac:dyDescent="0.3">
      <c r="B21">
        <f>'Full Data Set'!BH21</f>
        <v>2.3857142859999998</v>
      </c>
      <c r="C21">
        <f>'Full Data Set'!BI21</f>
        <v>4.2857142860000002</v>
      </c>
      <c r="D21">
        <f>'Full Data Set'!BJ21</f>
        <v>2.0714285710000002</v>
      </c>
      <c r="E21">
        <f>'Full Data Set'!BK21</f>
        <v>2.5285714289999999</v>
      </c>
      <c r="F21">
        <v>0</v>
      </c>
    </row>
    <row r="22" spans="2:6" x14ac:dyDescent="0.3">
      <c r="B22">
        <f>'Full Data Set'!BH22</f>
        <v>3.457142857</v>
      </c>
      <c r="C22">
        <f>'Full Data Set'!BI22</f>
        <v>5.128571429</v>
      </c>
      <c r="D22">
        <f>'Full Data Set'!BJ22</f>
        <v>1.9428571429999999</v>
      </c>
      <c r="E22">
        <f>'Full Data Set'!BK22</f>
        <v>1.385714286</v>
      </c>
      <c r="F22">
        <v>0</v>
      </c>
    </row>
    <row r="23" spans="2:6" x14ac:dyDescent="0.3">
      <c r="B23">
        <f>'Full Data Set'!BH23</f>
        <v>2.271428571</v>
      </c>
      <c r="C23">
        <f>'Full Data Set'!BI23</f>
        <v>3.457142857</v>
      </c>
      <c r="D23">
        <f>'Full Data Set'!BJ23</f>
        <v>2.6857142860000001</v>
      </c>
      <c r="E23">
        <f>'Full Data Set'!BK23</f>
        <v>3.6571428570000002</v>
      </c>
      <c r="F23">
        <v>0</v>
      </c>
    </row>
    <row r="24" spans="2:6" x14ac:dyDescent="0.3">
      <c r="B24">
        <f>'Full Data Set'!BH24</f>
        <v>0.3</v>
      </c>
      <c r="C24">
        <f>'Full Data Set'!BI24</f>
        <v>2.0142857140000001</v>
      </c>
      <c r="D24">
        <f>'Full Data Set'!BJ24</f>
        <v>0.61428571399999998</v>
      </c>
      <c r="E24">
        <f>'Full Data Set'!BK24</f>
        <v>1.071428571</v>
      </c>
      <c r="F24">
        <v>0</v>
      </c>
    </row>
    <row r="25" spans="2:6" x14ac:dyDescent="0.3">
      <c r="B25">
        <f>'Full Data Set'!BH25</f>
        <v>2.7428571430000002</v>
      </c>
      <c r="C25">
        <f>'Full Data Set'!BI25</f>
        <v>1.7</v>
      </c>
      <c r="D25">
        <f>'Full Data Set'!BJ25</f>
        <v>2.728571429</v>
      </c>
      <c r="E25">
        <f>'Full Data Set'!BK25</f>
        <v>2.4285714289999998</v>
      </c>
      <c r="F25">
        <v>0</v>
      </c>
    </row>
    <row r="26" spans="2:6" x14ac:dyDescent="0.3">
      <c r="B26">
        <f>'Full Data Set'!BH26</f>
        <v>2.1</v>
      </c>
      <c r="C26">
        <f>'Full Data Set'!BI26</f>
        <v>3.8857142859999998</v>
      </c>
      <c r="D26">
        <f>'Full Data Set'!BJ26</f>
        <v>3.4928571430000002</v>
      </c>
      <c r="E26">
        <f>'Full Data Set'!BK26</f>
        <v>1.728571429</v>
      </c>
      <c r="F26">
        <v>0</v>
      </c>
    </row>
    <row r="48" spans="1:1" s="4" customFormat="1" x14ac:dyDescent="0.3">
      <c r="A48"/>
    </row>
    <row r="49" spans="2:15" x14ac:dyDescent="0.3">
      <c r="B49" t="s">
        <v>279</v>
      </c>
    </row>
    <row r="51" spans="2:15" ht="23.4" x14ac:dyDescent="0.3">
      <c r="B51" s="5" t="s">
        <v>282</v>
      </c>
    </row>
    <row r="53" spans="2:15" ht="15" thickBot="1" x14ac:dyDescent="0.35">
      <c r="B53" s="14" t="s">
        <v>225</v>
      </c>
      <c r="C53" s="14"/>
      <c r="D53" s="14"/>
      <c r="E53" s="14"/>
      <c r="F53" s="14"/>
      <c r="G53" s="14"/>
      <c r="H53" s="14"/>
      <c r="I53" s="14"/>
      <c r="J53" s="14"/>
      <c r="K53" s="14"/>
      <c r="L53" s="14"/>
      <c r="M53" s="14"/>
      <c r="N53" s="14"/>
      <c r="O53" s="14"/>
    </row>
    <row r="54" spans="2:15" ht="15" thickBot="1" x14ac:dyDescent="0.35">
      <c r="B54" s="15" t="s">
        <v>226</v>
      </c>
      <c r="C54" s="15"/>
      <c r="D54" s="15" t="s">
        <v>227</v>
      </c>
      <c r="E54" s="15"/>
      <c r="F54" s="15" t="s">
        <v>228</v>
      </c>
      <c r="G54" s="15"/>
      <c r="H54" s="15" t="s">
        <v>229</v>
      </c>
      <c r="I54" s="15"/>
      <c r="J54" s="15" t="s">
        <v>230</v>
      </c>
      <c r="K54" s="15"/>
      <c r="L54" s="15" t="s">
        <v>231</v>
      </c>
      <c r="M54" s="15"/>
      <c r="N54" s="15" t="s">
        <v>232</v>
      </c>
      <c r="O54" s="15"/>
    </row>
    <row r="55" spans="2:15" x14ac:dyDescent="0.3">
      <c r="B55" s="6" t="s">
        <v>233</v>
      </c>
      <c r="C55" s="6"/>
      <c r="D55" s="7">
        <v>10.053000000000001</v>
      </c>
      <c r="E55" s="6"/>
      <c r="F55" s="7">
        <v>1</v>
      </c>
      <c r="G55" s="6"/>
      <c r="H55" s="7">
        <v>10.053000000000001</v>
      </c>
      <c r="I55" s="6"/>
      <c r="J55" s="7">
        <v>13.382</v>
      </c>
      <c r="K55" s="6"/>
      <c r="L55" s="7">
        <v>1E-3</v>
      </c>
      <c r="M55" s="6"/>
      <c r="N55" s="7">
        <v>0.35799999999999998</v>
      </c>
      <c r="O55" s="6"/>
    </row>
    <row r="56" spans="2:15" x14ac:dyDescent="0.3">
      <c r="B56" s="6" t="s">
        <v>234</v>
      </c>
      <c r="C56" s="6"/>
      <c r="D56" s="7">
        <v>18.03</v>
      </c>
      <c r="E56" s="6"/>
      <c r="F56" s="7">
        <v>24</v>
      </c>
      <c r="G56" s="6"/>
      <c r="H56" s="7">
        <v>0.751</v>
      </c>
      <c r="I56" s="6"/>
      <c r="J56" s="7"/>
      <c r="K56" s="6"/>
      <c r="L56" s="7"/>
      <c r="M56" s="6"/>
      <c r="N56" s="7"/>
      <c r="O56" s="6"/>
    </row>
    <row r="57" spans="2:15" x14ac:dyDescent="0.3">
      <c r="B57" s="6" t="s">
        <v>235</v>
      </c>
      <c r="C57" s="6"/>
      <c r="D57" s="7">
        <v>0.69499999999999995</v>
      </c>
      <c r="E57" s="6"/>
      <c r="F57" s="7">
        <v>1</v>
      </c>
      <c r="G57" s="6"/>
      <c r="H57" s="7">
        <v>0.69499999999999995</v>
      </c>
      <c r="I57" s="6"/>
      <c r="J57" s="7">
        <v>0.88600000000000001</v>
      </c>
      <c r="K57" s="6"/>
      <c r="L57" s="7">
        <v>0.35599999999999998</v>
      </c>
      <c r="M57" s="6"/>
      <c r="N57" s="7">
        <v>3.5999999999999997E-2</v>
      </c>
      <c r="O57" s="6"/>
    </row>
    <row r="58" spans="2:15" x14ac:dyDescent="0.3">
      <c r="B58" s="6" t="s">
        <v>234</v>
      </c>
      <c r="C58" s="6"/>
      <c r="D58" s="7">
        <v>18.818000000000001</v>
      </c>
      <c r="E58" s="6"/>
      <c r="F58" s="7">
        <v>24</v>
      </c>
      <c r="G58" s="6"/>
      <c r="H58" s="7">
        <v>0.78400000000000003</v>
      </c>
      <c r="I58" s="6"/>
      <c r="J58" s="7"/>
      <c r="K58" s="6"/>
      <c r="L58" s="7"/>
      <c r="M58" s="6"/>
      <c r="N58" s="7"/>
      <c r="O58" s="6"/>
    </row>
    <row r="59" spans="2:15" x14ac:dyDescent="0.3">
      <c r="B59" s="6" t="s">
        <v>236</v>
      </c>
      <c r="C59" s="6"/>
      <c r="D59" s="7">
        <v>5.32</v>
      </c>
      <c r="E59" s="6"/>
      <c r="F59" s="7">
        <v>1</v>
      </c>
      <c r="G59" s="6"/>
      <c r="H59" s="7">
        <v>5.32</v>
      </c>
      <c r="I59" s="6"/>
      <c r="J59" s="7">
        <v>6.1769999999999996</v>
      </c>
      <c r="K59" s="6"/>
      <c r="L59" s="7">
        <v>0.02</v>
      </c>
      <c r="M59" s="6"/>
      <c r="N59" s="7">
        <v>0.20499999999999999</v>
      </c>
      <c r="O59" s="6"/>
    </row>
    <row r="60" spans="2:15" x14ac:dyDescent="0.3">
      <c r="B60" s="6" t="s">
        <v>234</v>
      </c>
      <c r="C60" s="6"/>
      <c r="D60" s="7">
        <v>20.667999999999999</v>
      </c>
      <c r="E60" s="6"/>
      <c r="F60" s="7">
        <v>24</v>
      </c>
      <c r="G60" s="6"/>
      <c r="H60" s="7">
        <v>0.86099999999999999</v>
      </c>
      <c r="I60" s="6"/>
      <c r="J60" s="7"/>
      <c r="K60" s="6"/>
      <c r="L60" s="7"/>
      <c r="M60" s="6"/>
      <c r="N60" s="7"/>
      <c r="O60" s="6"/>
    </row>
    <row r="61" spans="2:15" ht="15" thickBot="1" x14ac:dyDescent="0.35">
      <c r="B61" s="16"/>
      <c r="C61" s="16"/>
      <c r="D61" s="16"/>
      <c r="E61" s="16"/>
      <c r="F61" s="16"/>
      <c r="G61" s="16"/>
      <c r="H61" s="16"/>
      <c r="I61" s="16"/>
      <c r="J61" s="16"/>
      <c r="K61" s="16"/>
      <c r="L61" s="16"/>
      <c r="M61" s="16"/>
      <c r="N61" s="16"/>
      <c r="O61" s="16"/>
    </row>
    <row r="62" spans="2:15" ht="14.4" customHeight="1" x14ac:dyDescent="0.3">
      <c r="B62" s="17" t="s">
        <v>237</v>
      </c>
      <c r="C62" s="17"/>
      <c r="D62" s="17"/>
      <c r="E62" s="17"/>
      <c r="F62" s="17"/>
      <c r="G62" s="17"/>
      <c r="H62" s="17"/>
      <c r="I62" s="17"/>
      <c r="J62" s="17"/>
      <c r="K62" s="17"/>
      <c r="L62" s="17"/>
      <c r="M62" s="17"/>
      <c r="N62" s="17"/>
      <c r="O62" s="17"/>
    </row>
    <row r="64" spans="2:15" ht="15" thickBot="1" x14ac:dyDescent="0.35">
      <c r="B64" s="14" t="s">
        <v>238</v>
      </c>
      <c r="C64" s="14"/>
      <c r="D64" s="14"/>
      <c r="E64" s="14"/>
      <c r="F64" s="14"/>
      <c r="G64" s="14"/>
      <c r="H64" s="14"/>
      <c r="I64" s="14"/>
      <c r="J64" s="14"/>
      <c r="K64" s="14"/>
      <c r="L64" s="14"/>
      <c r="M64" s="14"/>
    </row>
    <row r="65" spans="2:13" ht="15" thickBot="1" x14ac:dyDescent="0.35">
      <c r="B65" s="15" t="s">
        <v>226</v>
      </c>
      <c r="C65" s="15"/>
      <c r="D65" s="15" t="s">
        <v>227</v>
      </c>
      <c r="E65" s="15"/>
      <c r="F65" s="15" t="s">
        <v>228</v>
      </c>
      <c r="G65" s="15"/>
      <c r="H65" s="15" t="s">
        <v>229</v>
      </c>
      <c r="I65" s="15"/>
      <c r="J65" s="15" t="s">
        <v>230</v>
      </c>
      <c r="K65" s="15"/>
      <c r="L65" s="15" t="s">
        <v>231</v>
      </c>
      <c r="M65" s="15"/>
    </row>
    <row r="66" spans="2:13" x14ac:dyDescent="0.3">
      <c r="B66" s="6" t="s">
        <v>234</v>
      </c>
      <c r="C66" s="6"/>
      <c r="D66" s="7">
        <v>72.578999999999994</v>
      </c>
      <c r="E66" s="6"/>
      <c r="F66" s="7">
        <v>24</v>
      </c>
      <c r="G66" s="6"/>
      <c r="H66" s="7">
        <v>3.024</v>
      </c>
      <c r="I66" s="6"/>
      <c r="J66" s="7"/>
      <c r="K66" s="6"/>
      <c r="L66" s="7"/>
      <c r="M66" s="6"/>
    </row>
    <row r="67" spans="2:13" ht="15" thickBot="1" x14ac:dyDescent="0.35">
      <c r="B67" s="16"/>
      <c r="C67" s="16"/>
      <c r="D67" s="16"/>
      <c r="E67" s="16"/>
      <c r="F67" s="16"/>
      <c r="G67" s="16"/>
      <c r="H67" s="16"/>
      <c r="I67" s="16"/>
      <c r="J67" s="16"/>
      <c r="K67" s="16"/>
      <c r="L67" s="16"/>
      <c r="M67" s="16"/>
    </row>
    <row r="68" spans="2:13" ht="14.4" customHeight="1" x14ac:dyDescent="0.3">
      <c r="B68" s="17" t="s">
        <v>237</v>
      </c>
      <c r="C68" s="17"/>
      <c r="D68" s="17"/>
      <c r="E68" s="17"/>
      <c r="F68" s="17"/>
      <c r="G68" s="17"/>
      <c r="H68" s="17"/>
      <c r="I68" s="17"/>
      <c r="J68" s="17"/>
      <c r="K68" s="17"/>
      <c r="L68" s="17"/>
      <c r="M68" s="17"/>
    </row>
    <row r="71" spans="2:13" ht="18" x14ac:dyDescent="0.3">
      <c r="B71" s="8" t="s">
        <v>239</v>
      </c>
    </row>
    <row r="73" spans="2:13" ht="15" thickBot="1" x14ac:dyDescent="0.35">
      <c r="B73" s="14" t="s">
        <v>240</v>
      </c>
      <c r="C73" s="14"/>
      <c r="D73" s="14"/>
      <c r="E73" s="14"/>
      <c r="F73" s="14"/>
      <c r="G73" s="14"/>
      <c r="H73" s="14"/>
      <c r="I73" s="14"/>
      <c r="J73" s="14"/>
      <c r="K73" s="14"/>
      <c r="L73" s="14"/>
      <c r="M73" s="14"/>
    </row>
    <row r="74" spans="2:13" ht="15.6" customHeight="1" thickBot="1" x14ac:dyDescent="0.35">
      <c r="B74" s="15"/>
      <c r="C74" s="15"/>
      <c r="D74" s="15"/>
      <c r="E74" s="15"/>
      <c r="F74" s="15" t="s">
        <v>241</v>
      </c>
      <c r="G74" s="15"/>
      <c r="H74" s="15" t="s">
        <v>242</v>
      </c>
      <c r="I74" s="15"/>
      <c r="J74" s="15" t="s">
        <v>243</v>
      </c>
      <c r="K74" s="15"/>
      <c r="L74" s="15" t="s">
        <v>244</v>
      </c>
      <c r="M74" s="15"/>
    </row>
    <row r="75" spans="2:13" ht="16.2" x14ac:dyDescent="0.3">
      <c r="B75" s="6" t="s">
        <v>245</v>
      </c>
      <c r="C75" s="6"/>
      <c r="D75" s="6" t="s">
        <v>246</v>
      </c>
      <c r="E75" s="6"/>
      <c r="F75" s="7">
        <v>-1.095</v>
      </c>
      <c r="G75" s="6"/>
      <c r="H75" s="7">
        <v>0.254</v>
      </c>
      <c r="I75" s="6"/>
      <c r="J75" s="7">
        <v>-4.3129999999999997</v>
      </c>
      <c r="K75" s="6"/>
      <c r="L75" s="7" t="s">
        <v>283</v>
      </c>
      <c r="M75" s="6"/>
    </row>
    <row r="76" spans="2:13" x14ac:dyDescent="0.3">
      <c r="B76" s="6"/>
      <c r="C76" s="6"/>
      <c r="D76" s="6" t="s">
        <v>247</v>
      </c>
      <c r="E76" s="6"/>
      <c r="F76" s="7">
        <v>-0.29499999999999998</v>
      </c>
      <c r="G76" s="6"/>
      <c r="H76" s="7">
        <v>0.25700000000000001</v>
      </c>
      <c r="I76" s="6"/>
      <c r="J76" s="7">
        <v>-1.1479999999999999</v>
      </c>
      <c r="K76" s="6"/>
      <c r="L76" s="7">
        <v>1</v>
      </c>
      <c r="M76" s="6"/>
    </row>
    <row r="77" spans="2:13" x14ac:dyDescent="0.3">
      <c r="B77" s="6"/>
      <c r="C77" s="6"/>
      <c r="D77" s="6" t="s">
        <v>248</v>
      </c>
      <c r="E77" s="6"/>
      <c r="F77" s="7">
        <v>-0.46700000000000003</v>
      </c>
      <c r="G77" s="6"/>
      <c r="H77" s="7">
        <v>0.248</v>
      </c>
      <c r="I77" s="6"/>
      <c r="J77" s="7">
        <v>-1.8859999999999999</v>
      </c>
      <c r="K77" s="6"/>
      <c r="L77" s="7">
        <v>0.39200000000000002</v>
      </c>
      <c r="M77" s="6"/>
    </row>
    <row r="78" spans="2:13" x14ac:dyDescent="0.3">
      <c r="B78" s="6" t="s">
        <v>246</v>
      </c>
      <c r="C78" s="6"/>
      <c r="D78" s="6" t="s">
        <v>247</v>
      </c>
      <c r="E78" s="6"/>
      <c r="F78" s="7">
        <v>0.80100000000000005</v>
      </c>
      <c r="G78" s="6"/>
      <c r="H78" s="7">
        <v>0.248</v>
      </c>
      <c r="I78" s="6"/>
      <c r="J78" s="7">
        <v>3.2320000000000002</v>
      </c>
      <c r="K78" s="6"/>
      <c r="L78" s="7">
        <v>1.2999999999999999E-2</v>
      </c>
      <c r="M78" s="6"/>
    </row>
    <row r="79" spans="2:13" x14ac:dyDescent="0.3">
      <c r="B79" s="6"/>
      <c r="C79" s="6"/>
      <c r="D79" s="6" t="s">
        <v>248</v>
      </c>
      <c r="E79" s="6"/>
      <c r="F79" s="7">
        <v>0.628</v>
      </c>
      <c r="G79" s="6"/>
      <c r="H79" s="7">
        <v>0.25700000000000001</v>
      </c>
      <c r="I79" s="6"/>
      <c r="J79" s="7">
        <v>2.448</v>
      </c>
      <c r="K79" s="6"/>
      <c r="L79" s="7">
        <v>0.108</v>
      </c>
      <c r="M79" s="6"/>
    </row>
    <row r="80" spans="2:13" x14ac:dyDescent="0.3">
      <c r="B80" s="6" t="s">
        <v>247</v>
      </c>
      <c r="C80" s="6"/>
      <c r="D80" s="6" t="s">
        <v>248</v>
      </c>
      <c r="E80" s="6"/>
      <c r="F80" s="7">
        <v>-0.17299999999999999</v>
      </c>
      <c r="G80" s="6"/>
      <c r="H80" s="7">
        <v>0.254</v>
      </c>
      <c r="I80" s="6"/>
      <c r="J80" s="7">
        <v>-0.68100000000000005</v>
      </c>
      <c r="K80" s="6"/>
      <c r="L80" s="7">
        <v>1</v>
      </c>
      <c r="M80" s="6"/>
    </row>
    <row r="81" spans="1:15" ht="15" thickBot="1" x14ac:dyDescent="0.35">
      <c r="B81" s="16"/>
      <c r="C81" s="16"/>
      <c r="D81" s="16"/>
      <c r="E81" s="16"/>
      <c r="F81" s="16"/>
      <c r="G81" s="16"/>
      <c r="H81" s="16"/>
      <c r="I81" s="16"/>
      <c r="J81" s="16"/>
      <c r="K81" s="16"/>
      <c r="L81" s="16"/>
      <c r="M81" s="16"/>
    </row>
    <row r="82" spans="1:15" ht="14.4" customHeight="1" x14ac:dyDescent="0.3">
      <c r="B82" s="17" t="s">
        <v>251</v>
      </c>
      <c r="C82" s="17"/>
      <c r="D82" s="17"/>
      <c r="E82" s="17"/>
      <c r="F82" s="17"/>
      <c r="G82" s="17"/>
      <c r="H82" s="17"/>
      <c r="I82" s="17"/>
      <c r="J82" s="17"/>
      <c r="K82" s="17"/>
      <c r="L82" s="17"/>
      <c r="M82" s="17"/>
    </row>
    <row r="84" spans="1:15" s="4" customFormat="1" x14ac:dyDescent="0.3">
      <c r="A84"/>
    </row>
    <row r="86" spans="1:15" ht="23.4" x14ac:dyDescent="0.3">
      <c r="B86" s="5" t="s">
        <v>284</v>
      </c>
    </row>
    <row r="88" spans="1:15" ht="15" thickBot="1" x14ac:dyDescent="0.35">
      <c r="B88" s="14" t="s">
        <v>225</v>
      </c>
      <c r="C88" s="14"/>
      <c r="D88" s="14"/>
      <c r="E88" s="14"/>
      <c r="F88" s="14"/>
      <c r="G88" s="14"/>
      <c r="H88" s="14"/>
      <c r="I88" s="14"/>
      <c r="J88" s="14"/>
      <c r="K88" s="14"/>
      <c r="L88" s="14"/>
      <c r="M88" s="14"/>
      <c r="N88" s="14"/>
      <c r="O88" s="14"/>
    </row>
    <row r="89" spans="1:15" ht="15" thickBot="1" x14ac:dyDescent="0.35">
      <c r="B89" s="15" t="s">
        <v>226</v>
      </c>
      <c r="C89" s="15"/>
      <c r="D89" s="15" t="s">
        <v>227</v>
      </c>
      <c r="E89" s="15"/>
      <c r="F89" s="15" t="s">
        <v>228</v>
      </c>
      <c r="G89" s="15"/>
      <c r="H89" s="15" t="s">
        <v>229</v>
      </c>
      <c r="I89" s="15"/>
      <c r="J89" s="15" t="s">
        <v>230</v>
      </c>
      <c r="K89" s="15"/>
      <c r="L89" s="15" t="s">
        <v>231</v>
      </c>
      <c r="M89" s="15"/>
      <c r="N89" s="15" t="s">
        <v>232</v>
      </c>
      <c r="O89" s="15"/>
    </row>
    <row r="90" spans="1:15" x14ac:dyDescent="0.3">
      <c r="B90" s="6" t="s">
        <v>233</v>
      </c>
      <c r="C90" s="6"/>
      <c r="D90" s="7">
        <v>9.83</v>
      </c>
      <c r="E90" s="6"/>
      <c r="F90" s="7">
        <v>1</v>
      </c>
      <c r="G90" s="6"/>
      <c r="H90" s="7">
        <v>9.83</v>
      </c>
      <c r="I90" s="6"/>
      <c r="J90" s="7">
        <v>12.548</v>
      </c>
      <c r="K90" s="6"/>
      <c r="L90" s="7">
        <v>2E-3</v>
      </c>
      <c r="M90" s="6"/>
      <c r="N90" s="7">
        <v>0.35299999999999998</v>
      </c>
      <c r="O90" s="6"/>
    </row>
    <row r="91" spans="1:15" ht="32.4" x14ac:dyDescent="0.3">
      <c r="B91" s="6" t="s">
        <v>253</v>
      </c>
      <c r="C91" s="6"/>
      <c r="D91" s="7">
        <v>1.0999999999999999E-2</v>
      </c>
      <c r="E91" s="6"/>
      <c r="F91" s="7">
        <v>1</v>
      </c>
      <c r="G91" s="6"/>
      <c r="H91" s="7">
        <v>1.0999999999999999E-2</v>
      </c>
      <c r="I91" s="6"/>
      <c r="J91" s="7">
        <v>1.4E-2</v>
      </c>
      <c r="K91" s="6"/>
      <c r="L91" s="7">
        <v>0.90800000000000003</v>
      </c>
      <c r="M91" s="6"/>
      <c r="N91" s="7" t="s">
        <v>285</v>
      </c>
      <c r="O91" s="6"/>
    </row>
    <row r="92" spans="1:15" x14ac:dyDescent="0.3">
      <c r="B92" s="6" t="s">
        <v>234</v>
      </c>
      <c r="C92" s="6"/>
      <c r="D92" s="7">
        <v>18.018999999999998</v>
      </c>
      <c r="E92" s="6"/>
      <c r="F92" s="7">
        <v>23</v>
      </c>
      <c r="G92" s="6"/>
      <c r="H92" s="7">
        <v>0.78300000000000003</v>
      </c>
      <c r="I92" s="6"/>
      <c r="J92" s="7"/>
      <c r="K92" s="6"/>
      <c r="L92" s="7"/>
      <c r="M92" s="6"/>
      <c r="N92" s="7"/>
      <c r="O92" s="6"/>
    </row>
    <row r="93" spans="1:15" x14ac:dyDescent="0.3">
      <c r="B93" s="6" t="s">
        <v>235</v>
      </c>
      <c r="C93" s="6"/>
      <c r="D93" s="7">
        <v>0.88900000000000001</v>
      </c>
      <c r="E93" s="6"/>
      <c r="F93" s="7">
        <v>1</v>
      </c>
      <c r="G93" s="6"/>
      <c r="H93" s="7">
        <v>0.88900000000000001</v>
      </c>
      <c r="I93" s="6"/>
      <c r="J93" s="7">
        <v>1.1419999999999999</v>
      </c>
      <c r="K93" s="6"/>
      <c r="L93" s="7">
        <v>0.29599999999999999</v>
      </c>
      <c r="M93" s="6"/>
      <c r="N93" s="7">
        <v>4.7E-2</v>
      </c>
      <c r="O93" s="6"/>
    </row>
    <row r="94" spans="1:15" ht="28.8" x14ac:dyDescent="0.3">
      <c r="B94" s="6" t="s">
        <v>254</v>
      </c>
      <c r="C94" s="6"/>
      <c r="D94" s="7">
        <v>0.92300000000000004</v>
      </c>
      <c r="E94" s="6"/>
      <c r="F94" s="7">
        <v>1</v>
      </c>
      <c r="G94" s="6"/>
      <c r="H94" s="7">
        <v>0.92300000000000004</v>
      </c>
      <c r="I94" s="6"/>
      <c r="J94" s="7">
        <v>1.1859999999999999</v>
      </c>
      <c r="K94" s="6"/>
      <c r="L94" s="7">
        <v>0.28699999999999998</v>
      </c>
      <c r="M94" s="6"/>
      <c r="N94" s="7">
        <v>4.9000000000000002E-2</v>
      </c>
      <c r="O94" s="6"/>
    </row>
    <row r="95" spans="1:15" x14ac:dyDescent="0.3">
      <c r="B95" s="6" t="s">
        <v>234</v>
      </c>
      <c r="C95" s="6"/>
      <c r="D95" s="7">
        <v>17.895</v>
      </c>
      <c r="E95" s="6"/>
      <c r="F95" s="7">
        <v>23</v>
      </c>
      <c r="G95" s="6"/>
      <c r="H95" s="7">
        <v>0.77800000000000002</v>
      </c>
      <c r="I95" s="6"/>
      <c r="J95" s="7"/>
      <c r="K95" s="6"/>
      <c r="L95" s="7"/>
      <c r="M95" s="6"/>
      <c r="N95" s="7"/>
      <c r="O95" s="6"/>
    </row>
    <row r="96" spans="1:15" x14ac:dyDescent="0.3">
      <c r="B96" s="6" t="s">
        <v>236</v>
      </c>
      <c r="C96" s="6"/>
      <c r="D96" s="7">
        <v>5.1349999999999998</v>
      </c>
      <c r="E96" s="6"/>
      <c r="F96" s="7">
        <v>1</v>
      </c>
      <c r="G96" s="6"/>
      <c r="H96" s="7">
        <v>5.1349999999999998</v>
      </c>
      <c r="I96" s="6"/>
      <c r="J96" s="7">
        <v>5.7249999999999996</v>
      </c>
      <c r="K96" s="6"/>
      <c r="L96" s="7">
        <v>2.5000000000000001E-2</v>
      </c>
      <c r="M96" s="6"/>
      <c r="N96" s="7">
        <v>0.19900000000000001</v>
      </c>
      <c r="O96" s="6"/>
    </row>
    <row r="97" spans="2:15" ht="28.8" x14ac:dyDescent="0.3">
      <c r="B97" s="6" t="s">
        <v>255</v>
      </c>
      <c r="C97" s="6"/>
      <c r="D97" s="7">
        <v>3.9E-2</v>
      </c>
      <c r="E97" s="6"/>
      <c r="F97" s="7">
        <v>1</v>
      </c>
      <c r="G97" s="6"/>
      <c r="H97" s="7">
        <v>3.9E-2</v>
      </c>
      <c r="I97" s="6"/>
      <c r="J97" s="7">
        <v>4.3999999999999997E-2</v>
      </c>
      <c r="K97" s="6"/>
      <c r="L97" s="7">
        <v>0.83599999999999997</v>
      </c>
      <c r="M97" s="6"/>
      <c r="N97" s="7">
        <v>2E-3</v>
      </c>
      <c r="O97" s="6"/>
    </row>
    <row r="98" spans="2:15" x14ac:dyDescent="0.3">
      <c r="B98" s="6" t="s">
        <v>234</v>
      </c>
      <c r="C98" s="6"/>
      <c r="D98" s="7">
        <v>20.629000000000001</v>
      </c>
      <c r="E98" s="6"/>
      <c r="F98" s="7">
        <v>23</v>
      </c>
      <c r="G98" s="6"/>
      <c r="H98" s="7">
        <v>0.89700000000000002</v>
      </c>
      <c r="I98" s="6"/>
      <c r="J98" s="7"/>
      <c r="K98" s="6"/>
      <c r="L98" s="7"/>
      <c r="M98" s="6"/>
      <c r="N98" s="7"/>
      <c r="O98" s="6"/>
    </row>
    <row r="99" spans="2:15" ht="15" thickBot="1" x14ac:dyDescent="0.35">
      <c r="B99" s="16"/>
      <c r="C99" s="16"/>
      <c r="D99" s="16"/>
      <c r="E99" s="16"/>
      <c r="F99" s="16"/>
      <c r="G99" s="16"/>
      <c r="H99" s="16"/>
      <c r="I99" s="16"/>
      <c r="J99" s="16"/>
      <c r="K99" s="16"/>
      <c r="L99" s="16"/>
      <c r="M99" s="16"/>
      <c r="N99" s="16"/>
      <c r="O99" s="16"/>
    </row>
    <row r="100" spans="2:15" ht="14.4" customHeight="1" x14ac:dyDescent="0.3">
      <c r="B100" s="17" t="s">
        <v>237</v>
      </c>
      <c r="C100" s="17"/>
      <c r="D100" s="17"/>
      <c r="E100" s="17"/>
      <c r="F100" s="17"/>
      <c r="G100" s="17"/>
      <c r="H100" s="17"/>
      <c r="I100" s="17"/>
      <c r="J100" s="17"/>
      <c r="K100" s="17"/>
      <c r="L100" s="17"/>
      <c r="M100" s="17"/>
      <c r="N100" s="17"/>
      <c r="O100" s="17"/>
    </row>
    <row r="102" spans="2:15" ht="15" thickBot="1" x14ac:dyDescent="0.35">
      <c r="B102" s="14" t="s">
        <v>238</v>
      </c>
      <c r="C102" s="14"/>
      <c r="D102" s="14"/>
      <c r="E102" s="14"/>
      <c r="F102" s="14"/>
      <c r="G102" s="14"/>
      <c r="H102" s="14"/>
      <c r="I102" s="14"/>
      <c r="J102" s="14"/>
      <c r="K102" s="14"/>
      <c r="L102" s="14"/>
      <c r="M102" s="14"/>
      <c r="N102" s="14"/>
      <c r="O102" s="14"/>
    </row>
    <row r="103" spans="2:15" ht="15" thickBot="1" x14ac:dyDescent="0.35">
      <c r="B103" s="15" t="s">
        <v>226</v>
      </c>
      <c r="C103" s="15"/>
      <c r="D103" s="15" t="s">
        <v>227</v>
      </c>
      <c r="E103" s="15"/>
      <c r="F103" s="15" t="s">
        <v>228</v>
      </c>
      <c r="G103" s="15"/>
      <c r="H103" s="15" t="s">
        <v>229</v>
      </c>
      <c r="I103" s="15"/>
      <c r="J103" s="15" t="s">
        <v>230</v>
      </c>
      <c r="K103" s="15"/>
      <c r="L103" s="15" t="s">
        <v>231</v>
      </c>
      <c r="M103" s="15"/>
      <c r="N103" s="15" t="s">
        <v>232</v>
      </c>
      <c r="O103" s="15"/>
    </row>
    <row r="104" spans="2:15" x14ac:dyDescent="0.3">
      <c r="B104" s="6" t="s">
        <v>1</v>
      </c>
      <c r="C104" s="6"/>
      <c r="D104" s="7">
        <v>27.343</v>
      </c>
      <c r="E104" s="6"/>
      <c r="F104" s="7">
        <v>1</v>
      </c>
      <c r="G104" s="6"/>
      <c r="H104" s="7">
        <v>27.343</v>
      </c>
      <c r="I104" s="6"/>
      <c r="J104" s="7">
        <v>13.903</v>
      </c>
      <c r="K104" s="6"/>
      <c r="L104" s="7">
        <v>1E-3</v>
      </c>
      <c r="M104" s="6"/>
      <c r="N104" s="7">
        <v>0.377</v>
      </c>
      <c r="O104" s="6"/>
    </row>
    <row r="105" spans="2:15" x14ac:dyDescent="0.3">
      <c r="B105" s="6" t="s">
        <v>234</v>
      </c>
      <c r="C105" s="6"/>
      <c r="D105" s="7">
        <v>45.235999999999997</v>
      </c>
      <c r="E105" s="6"/>
      <c r="F105" s="7">
        <v>23</v>
      </c>
      <c r="G105" s="6"/>
      <c r="H105" s="7">
        <v>1.9670000000000001</v>
      </c>
      <c r="I105" s="6"/>
      <c r="J105" s="7"/>
      <c r="K105" s="6"/>
      <c r="L105" s="7"/>
      <c r="M105" s="6"/>
      <c r="N105" s="7"/>
      <c r="O105" s="6"/>
    </row>
    <row r="106" spans="2:15" ht="15" thickBot="1" x14ac:dyDescent="0.35">
      <c r="B106" s="16"/>
      <c r="C106" s="16"/>
      <c r="D106" s="16"/>
      <c r="E106" s="16"/>
      <c r="F106" s="16"/>
      <c r="G106" s="16"/>
      <c r="H106" s="16"/>
      <c r="I106" s="16"/>
      <c r="J106" s="16"/>
      <c r="K106" s="16"/>
      <c r="L106" s="16"/>
      <c r="M106" s="16"/>
      <c r="N106" s="16"/>
      <c r="O106" s="16"/>
    </row>
    <row r="107" spans="2:15" ht="14.4" customHeight="1" x14ac:dyDescent="0.3">
      <c r="B107" s="17" t="s">
        <v>237</v>
      </c>
      <c r="C107" s="17"/>
      <c r="D107" s="17"/>
      <c r="E107" s="17"/>
      <c r="F107" s="17"/>
      <c r="G107" s="17"/>
      <c r="H107" s="17"/>
      <c r="I107" s="17"/>
      <c r="J107" s="17"/>
      <c r="K107" s="17"/>
      <c r="L107" s="17"/>
      <c r="M107" s="17"/>
      <c r="N107" s="17"/>
      <c r="O107" s="17"/>
    </row>
    <row r="110" spans="2:15" ht="18" x14ac:dyDescent="0.3">
      <c r="B110" s="8" t="s">
        <v>239</v>
      </c>
    </row>
    <row r="112" spans="2:15" ht="15" thickBot="1" x14ac:dyDescent="0.35">
      <c r="B112" s="14" t="s">
        <v>240</v>
      </c>
      <c r="C112" s="14"/>
      <c r="D112" s="14"/>
      <c r="E112" s="14"/>
      <c r="F112" s="14"/>
      <c r="G112" s="14"/>
      <c r="H112" s="14"/>
      <c r="I112" s="14"/>
      <c r="J112" s="14"/>
      <c r="K112" s="14"/>
      <c r="L112" s="14"/>
      <c r="M112" s="14"/>
    </row>
    <row r="113" spans="2:13" ht="15.6" customHeight="1" thickBot="1" x14ac:dyDescent="0.35">
      <c r="B113" s="15"/>
      <c r="C113" s="15"/>
      <c r="D113" s="15"/>
      <c r="E113" s="15"/>
      <c r="F113" s="15" t="s">
        <v>241</v>
      </c>
      <c r="G113" s="15"/>
      <c r="H113" s="15" t="s">
        <v>242</v>
      </c>
      <c r="I113" s="15"/>
      <c r="J113" s="15" t="s">
        <v>243</v>
      </c>
      <c r="K113" s="15"/>
      <c r="L113" s="15" t="s">
        <v>244</v>
      </c>
      <c r="M113" s="15"/>
    </row>
    <row r="114" spans="2:13" ht="16.2" x14ac:dyDescent="0.3">
      <c r="B114" s="6" t="s">
        <v>245</v>
      </c>
      <c r="C114" s="6"/>
      <c r="D114" s="6" t="s">
        <v>246</v>
      </c>
      <c r="E114" s="6"/>
      <c r="F114" s="7">
        <v>-1.0880000000000001</v>
      </c>
      <c r="G114" s="6"/>
      <c r="H114" s="7">
        <v>0.26100000000000001</v>
      </c>
      <c r="I114" s="6"/>
      <c r="J114" s="7">
        <v>-4.1669999999999998</v>
      </c>
      <c r="K114" s="6"/>
      <c r="L114" s="7" t="s">
        <v>286</v>
      </c>
      <c r="M114" s="6"/>
    </row>
    <row r="115" spans="2:13" x14ac:dyDescent="0.3">
      <c r="B115" s="6"/>
      <c r="C115" s="6"/>
      <c r="D115" s="6" t="s">
        <v>247</v>
      </c>
      <c r="E115" s="6"/>
      <c r="F115" s="7">
        <v>-0.26700000000000002</v>
      </c>
      <c r="G115" s="6"/>
      <c r="H115" s="7">
        <v>0.26100000000000001</v>
      </c>
      <c r="I115" s="6"/>
      <c r="J115" s="7">
        <v>-1.022</v>
      </c>
      <c r="K115" s="6"/>
      <c r="L115" s="7">
        <v>1</v>
      </c>
      <c r="M115" s="6"/>
    </row>
    <row r="116" spans="2:13" x14ac:dyDescent="0.3">
      <c r="B116" s="6"/>
      <c r="C116" s="6"/>
      <c r="D116" s="6" t="s">
        <v>248</v>
      </c>
      <c r="E116" s="6"/>
      <c r="F116" s="7">
        <v>-0.442</v>
      </c>
      <c r="G116" s="6"/>
      <c r="H116" s="7">
        <v>0.252</v>
      </c>
      <c r="I116" s="6"/>
      <c r="J116" s="7">
        <v>-1.7549999999999999</v>
      </c>
      <c r="K116" s="6"/>
      <c r="L116" s="7">
        <v>0.51600000000000001</v>
      </c>
      <c r="M116" s="6"/>
    </row>
    <row r="117" spans="2:13" x14ac:dyDescent="0.3">
      <c r="B117" s="6" t="s">
        <v>246</v>
      </c>
      <c r="C117" s="6"/>
      <c r="D117" s="6" t="s">
        <v>247</v>
      </c>
      <c r="E117" s="6"/>
      <c r="F117" s="7">
        <v>0.82199999999999995</v>
      </c>
      <c r="G117" s="6"/>
      <c r="H117" s="7">
        <v>0.252</v>
      </c>
      <c r="I117" s="6"/>
      <c r="J117" s="7">
        <v>3.2639999999999998</v>
      </c>
      <c r="K117" s="6"/>
      <c r="L117" s="7">
        <v>1.2E-2</v>
      </c>
      <c r="M117" s="6"/>
    </row>
    <row r="118" spans="2:13" x14ac:dyDescent="0.3">
      <c r="B118" s="6"/>
      <c r="C118" s="6"/>
      <c r="D118" s="6" t="s">
        <v>248</v>
      </c>
      <c r="E118" s="6"/>
      <c r="F118" s="7">
        <v>0.64600000000000002</v>
      </c>
      <c r="G118" s="6"/>
      <c r="H118" s="7">
        <v>0.26100000000000001</v>
      </c>
      <c r="I118" s="6"/>
      <c r="J118" s="7">
        <v>2.4790000000000001</v>
      </c>
      <c r="K118" s="6"/>
      <c r="L118" s="7">
        <v>0.10100000000000001</v>
      </c>
      <c r="M118" s="6"/>
    </row>
    <row r="119" spans="2:13" x14ac:dyDescent="0.3">
      <c r="B119" s="6" t="s">
        <v>247</v>
      </c>
      <c r="C119" s="6"/>
      <c r="D119" s="6" t="s">
        <v>248</v>
      </c>
      <c r="E119" s="6"/>
      <c r="F119" s="7">
        <v>-0.17499999999999999</v>
      </c>
      <c r="G119" s="6"/>
      <c r="H119" s="7">
        <v>0.26100000000000001</v>
      </c>
      <c r="I119" s="6"/>
      <c r="J119" s="7">
        <v>-0.67100000000000004</v>
      </c>
      <c r="K119" s="6"/>
      <c r="L119" s="7">
        <v>1</v>
      </c>
      <c r="M119" s="6"/>
    </row>
    <row r="120" spans="2:13" ht="15" thickBot="1" x14ac:dyDescent="0.35">
      <c r="B120" s="16"/>
      <c r="C120" s="16"/>
      <c r="D120" s="16"/>
      <c r="E120" s="16"/>
      <c r="F120" s="16"/>
      <c r="G120" s="16"/>
      <c r="H120" s="16"/>
      <c r="I120" s="16"/>
      <c r="J120" s="16"/>
      <c r="K120" s="16"/>
      <c r="L120" s="16"/>
      <c r="M120" s="16"/>
    </row>
    <row r="121" spans="2:13" ht="14.4" customHeight="1" x14ac:dyDescent="0.3">
      <c r="B121" s="17" t="s">
        <v>251</v>
      </c>
      <c r="C121" s="17"/>
      <c r="D121" s="17"/>
      <c r="E121" s="17"/>
      <c r="F121" s="17"/>
      <c r="G121" s="17"/>
      <c r="H121" s="17"/>
      <c r="I121" s="17"/>
      <c r="J121" s="17"/>
      <c r="K121" s="17"/>
      <c r="L121" s="17"/>
      <c r="M121" s="17"/>
    </row>
    <row r="122" spans="2:13" ht="14.4" customHeight="1" x14ac:dyDescent="0.3">
      <c r="B122" s="18" t="s">
        <v>287</v>
      </c>
      <c r="C122" s="18"/>
      <c r="D122" s="18"/>
      <c r="E122" s="18"/>
      <c r="F122" s="18"/>
      <c r="G122" s="18"/>
      <c r="H122" s="18"/>
      <c r="I122" s="18"/>
      <c r="J122" s="18"/>
      <c r="K122" s="18"/>
      <c r="L122" s="18"/>
      <c r="M122" s="18"/>
    </row>
  </sheetData>
  <mergeCells count="58">
    <mergeCell ref="B120:M120"/>
    <mergeCell ref="B121:M121"/>
    <mergeCell ref="B122:M122"/>
    <mergeCell ref="B106:O106"/>
    <mergeCell ref="B107:O107"/>
    <mergeCell ref="B112:M112"/>
    <mergeCell ref="B113:C113"/>
    <mergeCell ref="D113:E113"/>
    <mergeCell ref="F113:G113"/>
    <mergeCell ref="H113:I113"/>
    <mergeCell ref="J113:K113"/>
    <mergeCell ref="L113:M113"/>
    <mergeCell ref="B99:O99"/>
    <mergeCell ref="B100:O100"/>
    <mergeCell ref="B102:O102"/>
    <mergeCell ref="B103:C103"/>
    <mergeCell ref="D103:E103"/>
    <mergeCell ref="F103:G103"/>
    <mergeCell ref="H103:I103"/>
    <mergeCell ref="J103:K103"/>
    <mergeCell ref="L103:M103"/>
    <mergeCell ref="N103:O103"/>
    <mergeCell ref="B81:M81"/>
    <mergeCell ref="B82:M82"/>
    <mergeCell ref="B88:O88"/>
    <mergeCell ref="B89:C89"/>
    <mergeCell ref="D89:E89"/>
    <mergeCell ref="F89:G89"/>
    <mergeCell ref="H89:I89"/>
    <mergeCell ref="J89:K89"/>
    <mergeCell ref="L89:M89"/>
    <mergeCell ref="N89:O89"/>
    <mergeCell ref="B67:M67"/>
    <mergeCell ref="B68:M68"/>
    <mergeCell ref="B73:M73"/>
    <mergeCell ref="B74:C74"/>
    <mergeCell ref="D74:E74"/>
    <mergeCell ref="F74:G74"/>
    <mergeCell ref="H74:I74"/>
    <mergeCell ref="J74:K74"/>
    <mergeCell ref="L74:M74"/>
    <mergeCell ref="B61:O61"/>
    <mergeCell ref="B62:O62"/>
    <mergeCell ref="B64:M64"/>
    <mergeCell ref="B65:C65"/>
    <mergeCell ref="D65:E65"/>
    <mergeCell ref="F65:G65"/>
    <mergeCell ref="H65:I65"/>
    <mergeCell ref="J65:K65"/>
    <mergeCell ref="L65:M65"/>
    <mergeCell ref="B53:O53"/>
    <mergeCell ref="B54:C54"/>
    <mergeCell ref="D54:E54"/>
    <mergeCell ref="F54:G54"/>
    <mergeCell ref="H54:I54"/>
    <mergeCell ref="J54:K54"/>
    <mergeCell ref="L54:M54"/>
    <mergeCell ref="N54:O54"/>
  </mergeCells>
  <hyperlinks>
    <hyperlink ref="A5" location="List_of_links" display="Links" xr:uid="{D6123338-AF60-4660-B47D-202B155E4946}"/>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4067-1C9A-4B6D-A96E-CE00D355463F}">
  <dimension ref="A1:AM232"/>
  <sheetViews>
    <sheetView zoomScaleNormal="100" workbookViewId="0">
      <pane xSplit="1" topLeftCell="B1" activePane="topRight" state="frozen"/>
      <selection pane="topRight" activeCell="A5" sqref="A5"/>
    </sheetView>
  </sheetViews>
  <sheetFormatPr defaultRowHeight="14.4" x14ac:dyDescent="0.3"/>
  <cols>
    <col min="1" max="1" width="24.3320312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600</v>
      </c>
      <c r="B1" t="str">
        <f>'Full Data Set'!DB1</f>
        <v>FCR SmO2 Final 10s Base BFR</v>
      </c>
      <c r="C1" t="str">
        <f>'Full Data Set'!DC1</f>
        <v>FCR SmO2 Final 10s Set1 BFR</v>
      </c>
      <c r="D1" t="str">
        <f>'Full Data Set'!DD1</f>
        <v>FCR SmO2 Final 10s Set2 BFR</v>
      </c>
      <c r="E1" t="str">
        <f>'Full Data Set'!DE1</f>
        <v>FCR SmO2 Final 10s Set3 BFR</v>
      </c>
      <c r="F1" t="str">
        <f>'Full Data Set'!DF1</f>
        <v>FCR SmO2 Final 10s Set4 BFR</v>
      </c>
      <c r="G1" t="str">
        <f>'Full Data Set'!EX1</f>
        <v>FCR SmO2 Final 10s Base TRE</v>
      </c>
      <c r="H1" t="str">
        <f>'Full Data Set'!EY1</f>
        <v>FCR SmO2 Final 10s Set1 TRE</v>
      </c>
      <c r="I1" t="str">
        <f>'Full Data Set'!EZ1</f>
        <v>FCR SmO2 Final 10s Set2 TRE</v>
      </c>
      <c r="J1" t="str">
        <f>'Full Data Set'!FA1</f>
        <v>FCR SmO2 Final 10s Set3 TRE</v>
      </c>
      <c r="K1" t="str">
        <f>'Full Data Set'!FB1</f>
        <v>FCR SmO2 Final 10s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Set'!DB2</f>
        <v>75.166666666666671</v>
      </c>
      <c r="C2">
        <f>'Full Data Set'!DC2</f>
        <v>50.166666666666664</v>
      </c>
      <c r="D2">
        <f>'Full Data Set'!DD2</f>
        <v>50.666666666666664</v>
      </c>
      <c r="E2">
        <f>'Full Data Set'!DE2</f>
        <v>48.5</v>
      </c>
      <c r="F2">
        <f>'Full Data Set'!DF2</f>
        <v>44.833333333333336</v>
      </c>
      <c r="G2">
        <f>'Full Data Set'!EX2</f>
        <v>57.666666666666664</v>
      </c>
      <c r="H2">
        <f>'Full Data Set'!EY2</f>
        <v>4</v>
      </c>
      <c r="I2">
        <f>'Full Data Set'!EZ2</f>
        <v>0</v>
      </c>
      <c r="J2">
        <f>'Full Data Set'!FA2</f>
        <v>0.66666666666666663</v>
      </c>
      <c r="K2">
        <f>'Full Data Set'!FB2</f>
        <v>0</v>
      </c>
      <c r="M2">
        <v>1</v>
      </c>
      <c r="O2">
        <f>'Graph x axis'!G2</f>
        <v>10</v>
      </c>
      <c r="P2">
        <f>'Graph x axis'!H2</f>
        <v>-1.5</v>
      </c>
      <c r="R2" t="str">
        <f>O1</f>
        <v>Base</v>
      </c>
      <c r="S2">
        <f>O2+P2</f>
        <v>8.5</v>
      </c>
      <c r="T2">
        <f>AVERAGE(G2:G26)</f>
        <v>51.206666666666649</v>
      </c>
      <c r="U2">
        <f>_xlfn.STDEV.S(G2:G26)</f>
        <v>17.428377243258616</v>
      </c>
      <c r="V2">
        <f>O2+P4</f>
        <v>11.5</v>
      </c>
      <c r="W2">
        <f>AVERAGE(B2:B26)</f>
        <v>57.64800000000001</v>
      </c>
      <c r="X2">
        <f>_xlfn.STDEV.S(B2:B26)</f>
        <v>11.066754852392872</v>
      </c>
      <c r="Z2">
        <f>'Graph x axis'!E2</f>
        <v>-0.5</v>
      </c>
      <c r="AB2">
        <f>O2+Z$2+P$2</f>
        <v>8</v>
      </c>
      <c r="AC2">
        <f>AVERAGE(G2:G15)</f>
        <v>52.345238095238088</v>
      </c>
      <c r="AD2">
        <f>_xlfn.STDEV.S(G2:G15)</f>
        <v>13.149934887511344</v>
      </c>
      <c r="AE2">
        <f>O2+Z4+P2</f>
        <v>9</v>
      </c>
      <c r="AF2">
        <f>AVERAGE(G16:G26)</f>
        <v>49.757575757575758</v>
      </c>
      <c r="AG2">
        <f>_xlfn.STDEV.S(G16:G26)</f>
        <v>22.362339824451333</v>
      </c>
      <c r="AH2">
        <f>O2+Z2+P4</f>
        <v>11</v>
      </c>
      <c r="AI2">
        <f>AVERAGE(B2:B15)</f>
        <v>57.692857142857143</v>
      </c>
      <c r="AJ2">
        <f>_xlfn.STDEV.S(B2:B15)</f>
        <v>11.355530137913616</v>
      </c>
      <c r="AK2">
        <f>O2+Z4+P4</f>
        <v>12</v>
      </c>
      <c r="AL2">
        <f>AVERAGE(B16:B26)</f>
        <v>57.590909090909079</v>
      </c>
      <c r="AM2">
        <f>_xlfn.STDEV.S(B16:B26)</f>
        <v>11.238169986544362</v>
      </c>
    </row>
    <row r="3" spans="1:39" x14ac:dyDescent="0.3">
      <c r="B3">
        <f>'Full Data Set'!DB3</f>
        <v>46</v>
      </c>
      <c r="C3">
        <f>'Full Data Set'!DC3</f>
        <v>37.833333333333336</v>
      </c>
      <c r="D3">
        <f>'Full Data Set'!DD3</f>
        <v>26.166666666666668</v>
      </c>
      <c r="E3">
        <f>'Full Data Set'!DE3</f>
        <v>32.666666666666664</v>
      </c>
      <c r="F3">
        <f>'Full Data Set'!DF3</f>
        <v>31.5</v>
      </c>
      <c r="G3">
        <f>'Full Data Set'!EX3</f>
        <v>30.5</v>
      </c>
      <c r="H3">
        <f>'Full Data Set'!EY3</f>
        <v>10.5</v>
      </c>
      <c r="I3">
        <f>'Full Data Set'!EZ3</f>
        <v>11.166666666666666</v>
      </c>
      <c r="J3">
        <f>'Full Data Set'!FA3</f>
        <v>12.5</v>
      </c>
      <c r="K3">
        <f>'Full Data Set'!FB3</f>
        <v>6.166666666666667</v>
      </c>
      <c r="M3">
        <v>1</v>
      </c>
      <c r="O3" t="str">
        <f>'Graph x axis'!G3</f>
        <v>Set 1</v>
      </c>
      <c r="P3" t="str">
        <f>'Graph x axis'!H3</f>
        <v>BFR</v>
      </c>
      <c r="R3" t="str">
        <f>O3</f>
        <v>Set 1</v>
      </c>
      <c r="S3">
        <f>O4+P2</f>
        <v>28.5</v>
      </c>
      <c r="T3">
        <f>AVERAGE(H2:H26)</f>
        <v>25.087999999999997</v>
      </c>
      <c r="U3">
        <f>_xlfn.STDEV.S(H2:H26)</f>
        <v>21.154339980249919</v>
      </c>
      <c r="V3">
        <f>O4+P4</f>
        <v>31.5</v>
      </c>
      <c r="W3">
        <f>AVERAGE(C2:C26)</f>
        <v>45.728000000000009</v>
      </c>
      <c r="X3">
        <f>_xlfn.STDEV.S(C2:C26)</f>
        <v>18.077842689223051</v>
      </c>
      <c r="Z3" t="str">
        <f>'Graph x axis'!E3</f>
        <v>Women</v>
      </c>
      <c r="AB3">
        <f>O4+Z2+P2</f>
        <v>28</v>
      </c>
      <c r="AC3">
        <f>AVERAGE(H2:H15)</f>
        <v>27.240476190476191</v>
      </c>
      <c r="AD3">
        <f>_xlfn.STDEV.S(H2:H15)</f>
        <v>22.895586775029237</v>
      </c>
      <c r="AE3">
        <f>O4+Z4+P2</f>
        <v>29</v>
      </c>
      <c r="AF3">
        <f>AVERAGE(H16:H26)</f>
        <v>22.348484848484848</v>
      </c>
      <c r="AG3">
        <f>_xlfn.STDEV.S(H16:H26)</f>
        <v>19.437142929261114</v>
      </c>
      <c r="AH3">
        <f>O4+Z2+P4</f>
        <v>31</v>
      </c>
      <c r="AI3">
        <f>AVERAGE(C2:C15)</f>
        <v>42.371428571428574</v>
      </c>
      <c r="AJ3">
        <f>_xlfn.STDEV.S(C2:C15)</f>
        <v>21.112797824784661</v>
      </c>
      <c r="AK3">
        <f>O4+Z4+P4</f>
        <v>32</v>
      </c>
      <c r="AL3">
        <f>AVERAGE(C16:C26)</f>
        <v>50</v>
      </c>
      <c r="AM3">
        <f>_xlfn.STDEV.S(C16:C26)</f>
        <v>13.000641009837416</v>
      </c>
    </row>
    <row r="4" spans="1:39" x14ac:dyDescent="0.3">
      <c r="A4" t="s">
        <v>593</v>
      </c>
      <c r="B4">
        <f>'Full Data Set'!DB4</f>
        <v>54.333333333333336</v>
      </c>
      <c r="C4">
        <f>'Full Data Set'!DC4</f>
        <v>10.833333333333334</v>
      </c>
      <c r="D4">
        <f>'Full Data Set'!DD4</f>
        <v>0.5</v>
      </c>
      <c r="E4">
        <f>'Full Data Set'!DE4</f>
        <v>10.5</v>
      </c>
      <c r="F4">
        <f>'Full Data Set'!DF4</f>
        <v>4</v>
      </c>
      <c r="G4">
        <f>'Full Data Set'!EX4</f>
        <v>40.166666666666664</v>
      </c>
      <c r="H4">
        <f>'Full Data Set'!EY4</f>
        <v>7</v>
      </c>
      <c r="I4">
        <f>'Full Data Set'!EZ4</f>
        <v>7</v>
      </c>
      <c r="J4">
        <f>'Full Data Set'!FA4</f>
        <v>2.6666666666666665</v>
      </c>
      <c r="K4">
        <f>'Full Data Set'!FB4</f>
        <v>0.33333333333333331</v>
      </c>
      <c r="M4">
        <v>1</v>
      </c>
      <c r="O4">
        <f>'Graph x axis'!G4</f>
        <v>30</v>
      </c>
      <c r="P4">
        <f>'Graph x axis'!H4</f>
        <v>1.5</v>
      </c>
      <c r="R4" t="str">
        <f>O5</f>
        <v>Set 2</v>
      </c>
      <c r="S4">
        <f>O6+P2</f>
        <v>48.5</v>
      </c>
      <c r="T4">
        <f>AVERAGE(I2:I26)</f>
        <v>23.48</v>
      </c>
      <c r="U4">
        <f>_xlfn.STDEV.S(I2:I26)</f>
        <v>19.718347819752562</v>
      </c>
      <c r="V4">
        <f>O6+P4</f>
        <v>51.5</v>
      </c>
      <c r="W4">
        <f>AVERAGE(D2:D26)</f>
        <v>39.989333333333327</v>
      </c>
      <c r="X4">
        <f>_xlfn.STDEV.S(D2:D26)</f>
        <v>18.395449618497153</v>
      </c>
      <c r="Z4">
        <f>'Graph x axis'!E4</f>
        <v>0.5</v>
      </c>
      <c r="AB4">
        <f>O6+Z2+P2</f>
        <v>48</v>
      </c>
      <c r="AC4">
        <f>AVERAGE(I2:I15)</f>
        <v>24.904761904761905</v>
      </c>
      <c r="AD4">
        <f>_xlfn.STDEV.S(I2:I15)</f>
        <v>21.676498192064464</v>
      </c>
      <c r="AE4">
        <f>O6+Z4+P2</f>
        <v>49</v>
      </c>
      <c r="AF4">
        <f>AVERAGE(I16:I26)</f>
        <v>21.666666666666664</v>
      </c>
      <c r="AG4">
        <f>_xlfn.STDEV.S(I16:I26)</f>
        <v>17.772481850071227</v>
      </c>
      <c r="AH4">
        <f>O6+Z2+P4</f>
        <v>51</v>
      </c>
      <c r="AI4">
        <f>AVERAGE(D2:D15)</f>
        <v>36.600000000000009</v>
      </c>
      <c r="AJ4">
        <f>_xlfn.STDEV.S(D2:D15)</f>
        <v>21.368112675578981</v>
      </c>
      <c r="AK4">
        <f>O6+Z4+P4</f>
        <v>52</v>
      </c>
      <c r="AL4">
        <f>AVERAGE(D16:D26)</f>
        <v>44.303030303030312</v>
      </c>
      <c r="AM4">
        <f>_xlfn.STDEV.S(D16:D26)</f>
        <v>13.491317821682795</v>
      </c>
    </row>
    <row r="5" spans="1:39" x14ac:dyDescent="0.3">
      <c r="A5" s="10" t="s">
        <v>594</v>
      </c>
      <c r="B5">
        <f>'Full Data Set'!DB5</f>
        <v>47.666666666666664</v>
      </c>
      <c r="C5">
        <f>'Full Data Set'!DC5</f>
        <v>27.5</v>
      </c>
      <c r="D5">
        <f>'Full Data Set'!DD5</f>
        <v>17.2</v>
      </c>
      <c r="E5">
        <f>'Full Data Set'!DE5</f>
        <v>16.333333333333332</v>
      </c>
      <c r="F5">
        <f>'Full Data Set'!DF5</f>
        <v>14.5</v>
      </c>
      <c r="G5">
        <f>'Full Data Set'!EX5</f>
        <v>48.666666666666664</v>
      </c>
      <c r="H5">
        <f>'Full Data Set'!EY5</f>
        <v>13</v>
      </c>
      <c r="I5">
        <f>'Full Data Set'!EZ5</f>
        <v>5.5</v>
      </c>
      <c r="J5">
        <f>'Full Data Set'!FA5</f>
        <v>5.333333333333333</v>
      </c>
      <c r="K5">
        <f>'Full Data Set'!FB5</f>
        <v>6.166666666666667</v>
      </c>
      <c r="M5">
        <v>1</v>
      </c>
      <c r="O5" t="str">
        <f>'Graph x axis'!G5</f>
        <v>Set 2</v>
      </c>
      <c r="R5" t="str">
        <f>O7</f>
        <v>Set 3</v>
      </c>
      <c r="S5">
        <f>O8+P2</f>
        <v>68.5</v>
      </c>
      <c r="T5">
        <f>AVERAGE(J2:J26)</f>
        <v>25.306666666666668</v>
      </c>
      <c r="U5">
        <f>_xlfn.STDEV.S(J2:J26)</f>
        <v>18.616542325258681</v>
      </c>
      <c r="V5">
        <f>O8+P4</f>
        <v>71.5</v>
      </c>
      <c r="W5">
        <f>AVERAGE(E2:E26)</f>
        <v>41.193333333333342</v>
      </c>
      <c r="X5">
        <f>_xlfn.STDEV.S(E2:E26)</f>
        <v>19.787685564512074</v>
      </c>
      <c r="AB5">
        <f>O8+Z2+P2</f>
        <v>68</v>
      </c>
      <c r="AC5">
        <f>AVERAGE(J2:J15)</f>
        <v>26.238095238095241</v>
      </c>
      <c r="AD5">
        <f>_xlfn.STDEV.S(J2:J15)</f>
        <v>21.360230868589934</v>
      </c>
      <c r="AE5">
        <f>O8+Z4+P2</f>
        <v>69</v>
      </c>
      <c r="AF5">
        <f>AVERAGE(J16:J26)</f>
        <v>24.121212121212121</v>
      </c>
      <c r="AG5">
        <f>_xlfn.STDEV.S(J16:J26)</f>
        <v>15.358510291816668</v>
      </c>
      <c r="AH5">
        <f>O8+Z2+P4</f>
        <v>71</v>
      </c>
      <c r="AI5">
        <f>AVERAGE(E2:E15)</f>
        <v>38.666666666666671</v>
      </c>
      <c r="AJ5">
        <f>_xlfn.STDEV.S(E2:E15)</f>
        <v>22.434234370596897</v>
      </c>
      <c r="AK5">
        <f>O8+Z4+P4</f>
        <v>72</v>
      </c>
      <c r="AL5">
        <f>AVERAGE(E16:E26)</f>
        <v>44.409090909090914</v>
      </c>
      <c r="AM5">
        <f>_xlfn.STDEV.S(E16:E26)</f>
        <v>16.282806821300728</v>
      </c>
    </row>
    <row r="6" spans="1:39" x14ac:dyDescent="0.3">
      <c r="B6">
        <f>'Full Data Set'!DB6</f>
        <v>56.5</v>
      </c>
      <c r="C6">
        <f>'Full Data Set'!DC6</f>
        <v>45.833333333333336</v>
      </c>
      <c r="D6">
        <f>'Full Data Set'!DD6</f>
        <v>45.333333333333336</v>
      </c>
      <c r="E6">
        <f>'Full Data Set'!DE6</f>
        <v>44.5</v>
      </c>
      <c r="F6">
        <f>'Full Data Set'!DF6</f>
        <v>39.666666666666664</v>
      </c>
      <c r="G6">
        <f>'Full Data Set'!EX6</f>
        <v>52.166666666666664</v>
      </c>
      <c r="H6">
        <f>'Full Data Set'!EY6</f>
        <v>0</v>
      </c>
      <c r="I6">
        <f>'Full Data Set'!EZ6</f>
        <v>3.5</v>
      </c>
      <c r="J6">
        <f>'Full Data Set'!FA6</f>
        <v>22.666666666666668</v>
      </c>
      <c r="K6">
        <f>'Full Data Set'!FB6</f>
        <v>25.5</v>
      </c>
      <c r="M6">
        <v>1</v>
      </c>
      <c r="O6">
        <f>'Graph x axis'!G6</f>
        <v>50</v>
      </c>
      <c r="R6" t="str">
        <f>O9</f>
        <v>Set 4</v>
      </c>
      <c r="S6">
        <f>O10+P2</f>
        <v>88.5</v>
      </c>
      <c r="T6">
        <f>AVERAGE(K2:K26)</f>
        <v>26.747333333333337</v>
      </c>
      <c r="U6">
        <f>_xlfn.STDEV.S(K2:K26)</f>
        <v>19.968521338457794</v>
      </c>
      <c r="V6">
        <f>O10+P4</f>
        <v>91.5</v>
      </c>
      <c r="W6">
        <f>AVERAGE(F2:F26)</f>
        <v>39.610000000000007</v>
      </c>
      <c r="X6">
        <f>_xlfn.STDEV.S(F2:F26)</f>
        <v>20.578985145765305</v>
      </c>
      <c r="AB6">
        <f>O10+Z2+P2</f>
        <v>88</v>
      </c>
      <c r="AC6">
        <f>AVERAGE(K2:K15)</f>
        <v>26.477380952380951</v>
      </c>
      <c r="AD6">
        <f>_xlfn.STDEV.S(K2:K15)</f>
        <v>21.613284937170835</v>
      </c>
      <c r="AE6">
        <f>O10+Z4+P2</f>
        <v>89</v>
      </c>
      <c r="AF6">
        <f>AVERAGE(K16:K26)</f>
        <v>27.09090909090909</v>
      </c>
      <c r="AG6">
        <f>_xlfn.STDEV.S(K16:K26)</f>
        <v>18.694230190736462</v>
      </c>
      <c r="AH6">
        <f>O10+Z2+P4</f>
        <v>91</v>
      </c>
      <c r="AI6">
        <f>AVERAGE(F2:F15)</f>
        <v>37</v>
      </c>
      <c r="AJ6">
        <f>_xlfn.STDEV.S(F2:F15)</f>
        <v>21.785865409111747</v>
      </c>
      <c r="AK6">
        <f>O10+Z4+P4</f>
        <v>92</v>
      </c>
      <c r="AL6">
        <f>AVERAGE(F16:F26)</f>
        <v>42.93181818181818</v>
      </c>
      <c r="AM6">
        <f>_xlfn.STDEV.S(F16:F26)</f>
        <v>19.434534632031621</v>
      </c>
    </row>
    <row r="7" spans="1:39" x14ac:dyDescent="0.3">
      <c r="A7" t="s">
        <v>636</v>
      </c>
      <c r="B7">
        <f>'Full Data Set'!DB7</f>
        <v>84.166666666666671</v>
      </c>
      <c r="C7">
        <f>'Full Data Set'!DC7</f>
        <v>82.833333333333329</v>
      </c>
      <c r="D7">
        <f>'Full Data Set'!DD7</f>
        <v>82.666666666666671</v>
      </c>
      <c r="E7">
        <f>'Full Data Set'!DE7</f>
        <v>81</v>
      </c>
      <c r="F7">
        <f>'Full Data Set'!DF7</f>
        <v>83.166666666666671</v>
      </c>
      <c r="G7">
        <f>'Full Data Set'!EX7</f>
        <v>65.833333333333329</v>
      </c>
      <c r="H7">
        <f>'Full Data Set'!EY7</f>
        <v>56.5</v>
      </c>
      <c r="I7">
        <f>'Full Data Set'!EZ7</f>
        <v>55.333333333333336</v>
      </c>
      <c r="J7">
        <f>'Full Data Set'!FA7</f>
        <v>53.166666666666664</v>
      </c>
      <c r="K7">
        <f>'Full Data Set'!FB7</f>
        <v>54.666666666666664</v>
      </c>
      <c r="M7">
        <v>1</v>
      </c>
      <c r="O7" t="str">
        <f>'Graph x axis'!G7</f>
        <v>Set 3</v>
      </c>
    </row>
    <row r="8" spans="1:39" x14ac:dyDescent="0.3">
      <c r="A8" t="s">
        <v>635</v>
      </c>
      <c r="B8">
        <f>'Full Data Set'!DB8</f>
        <v>59.666666666666664</v>
      </c>
      <c r="C8">
        <f>'Full Data Set'!DC8</f>
        <v>58.166666666666664</v>
      </c>
      <c r="D8">
        <f>'Full Data Set'!DD8</f>
        <v>46</v>
      </c>
      <c r="E8">
        <f>'Full Data Set'!DE8</f>
        <v>49.833333333333336</v>
      </c>
      <c r="F8">
        <f>'Full Data Set'!DF8</f>
        <v>50.166666666666664</v>
      </c>
      <c r="G8">
        <f>'Full Data Set'!EX8</f>
        <v>44</v>
      </c>
      <c r="H8">
        <f>'Full Data Set'!EY8</f>
        <v>47.666666666666664</v>
      </c>
      <c r="I8">
        <f>'Full Data Set'!EZ8</f>
        <v>45.333333333333336</v>
      </c>
      <c r="J8">
        <f>'Full Data Set'!FA8</f>
        <v>52.166666666666664</v>
      </c>
      <c r="K8">
        <f>'Full Data Set'!FB8</f>
        <v>45.5</v>
      </c>
      <c r="M8">
        <v>1</v>
      </c>
      <c r="O8">
        <f>'Graph x axis'!G8</f>
        <v>70</v>
      </c>
    </row>
    <row r="9" spans="1:39" x14ac:dyDescent="0.3">
      <c r="A9" t="s">
        <v>634</v>
      </c>
      <c r="B9">
        <f>'Full Data Set'!DB9</f>
        <v>58.666666666666664</v>
      </c>
      <c r="C9">
        <f>'Full Data Set'!DC9</f>
        <v>54.5</v>
      </c>
      <c r="D9">
        <f>'Full Data Set'!DD9</f>
        <v>48</v>
      </c>
      <c r="E9">
        <f>'Full Data Set'!DE9</f>
        <v>43.666666666666664</v>
      </c>
      <c r="F9">
        <f>'Full Data Set'!DF9</f>
        <v>50.5</v>
      </c>
      <c r="G9">
        <f>'Full Data Set'!EX9</f>
        <v>64</v>
      </c>
      <c r="H9">
        <f>'Full Data Set'!EY9</f>
        <v>53.166666666666664</v>
      </c>
      <c r="I9">
        <f>'Full Data Set'!EZ9</f>
        <v>47.333333333333336</v>
      </c>
      <c r="J9">
        <f>'Full Data Set'!FA9</f>
        <v>46.666666666666664</v>
      </c>
      <c r="K9">
        <f>'Full Data Set'!FB9</f>
        <v>42.833333333333336</v>
      </c>
      <c r="M9">
        <v>1</v>
      </c>
      <c r="O9" t="str">
        <f>'Graph x axis'!G9</f>
        <v>Set 4</v>
      </c>
    </row>
    <row r="10" spans="1:39" x14ac:dyDescent="0.3">
      <c r="B10">
        <f>'Full Data Set'!DB10</f>
        <v>57.666666666666664</v>
      </c>
      <c r="C10">
        <f>'Full Data Set'!DC10</f>
        <v>51.5</v>
      </c>
      <c r="D10">
        <f>'Full Data Set'!DD10</f>
        <v>45.666666666666664</v>
      </c>
      <c r="E10">
        <f>'Full Data Set'!DE10</f>
        <v>52.166666666666664</v>
      </c>
      <c r="F10">
        <f>'Full Data Set'!DF10</f>
        <v>47.833333333333336</v>
      </c>
      <c r="G10">
        <f>'Full Data Set'!EX10</f>
        <v>78</v>
      </c>
      <c r="H10">
        <f>'Full Data Set'!EY10</f>
        <v>61.333333333333336</v>
      </c>
      <c r="I10">
        <f>'Full Data Set'!EZ10</f>
        <v>61.666666666666664</v>
      </c>
      <c r="J10">
        <f>'Full Data Set'!FA10</f>
        <v>60.166666666666664</v>
      </c>
      <c r="K10">
        <f>'Full Data Set'!FB10</f>
        <v>59.333333333333336</v>
      </c>
      <c r="M10">
        <v>1</v>
      </c>
      <c r="O10">
        <f>'Graph x axis'!G10</f>
        <v>90</v>
      </c>
    </row>
    <row r="11" spans="1:39" x14ac:dyDescent="0.3">
      <c r="B11">
        <f>'Full Data Set'!DB11</f>
        <v>55.2</v>
      </c>
      <c r="C11">
        <f>'Full Data Set'!DC11</f>
        <v>60.2</v>
      </c>
      <c r="D11">
        <f>'Full Data Set'!DD11</f>
        <v>44.2</v>
      </c>
      <c r="E11">
        <f>'Full Data Set'!DE11</f>
        <v>69</v>
      </c>
      <c r="F11">
        <f>'Full Data Set'!DF11</f>
        <v>42.5</v>
      </c>
      <c r="G11">
        <f>'Full Data Set'!EX11</f>
        <v>47.833333333333336</v>
      </c>
      <c r="H11">
        <f>'Full Data Set'!EY11</f>
        <v>32.200000000000003</v>
      </c>
      <c r="I11">
        <f>'Full Data Set'!EZ11</f>
        <v>29.666666666666668</v>
      </c>
      <c r="J11">
        <f>'Full Data Set'!FA11</f>
        <v>29</v>
      </c>
      <c r="K11">
        <f>'Full Data Set'!FB11</f>
        <v>36.5</v>
      </c>
      <c r="M11">
        <v>1</v>
      </c>
    </row>
    <row r="12" spans="1:39" x14ac:dyDescent="0.3">
      <c r="B12">
        <f>'Full Data Set'!DB12</f>
        <v>68</v>
      </c>
      <c r="C12">
        <f>'Full Data Set'!DC12</f>
        <v>43.833333333333336</v>
      </c>
      <c r="D12">
        <f>'Full Data Set'!DD12</f>
        <v>43</v>
      </c>
      <c r="E12">
        <f>'Full Data Set'!DE12</f>
        <v>38.666666666666664</v>
      </c>
      <c r="F12">
        <f>'Full Data Set'!DF12</f>
        <v>53</v>
      </c>
      <c r="G12">
        <f>'Full Data Set'!EX12</f>
        <v>44.333333333333336</v>
      </c>
      <c r="H12">
        <f>'Full Data Set'!EY12</f>
        <v>2.1666666666666665</v>
      </c>
      <c r="I12">
        <f>'Full Data Set'!EZ12</f>
        <v>1</v>
      </c>
      <c r="J12">
        <f>'Full Data Set'!FA12</f>
        <v>2.6666666666666665</v>
      </c>
      <c r="K12">
        <f>'Full Data Set'!FB12</f>
        <v>8.5</v>
      </c>
      <c r="M12">
        <v>1</v>
      </c>
    </row>
    <row r="13" spans="1:39" x14ac:dyDescent="0.3">
      <c r="B13">
        <f>'Full Data Set'!DB13</f>
        <v>50.166666666666664</v>
      </c>
      <c r="C13">
        <f>'Full Data Set'!DC13</f>
        <v>43.5</v>
      </c>
      <c r="D13">
        <f>'Full Data Set'!DD13</f>
        <v>36.833333333333336</v>
      </c>
      <c r="E13">
        <f>'Full Data Set'!DE13</f>
        <v>39.166666666666664</v>
      </c>
      <c r="F13">
        <f>'Full Data Set'!DF13</f>
        <v>33.666666666666664</v>
      </c>
      <c r="G13">
        <f>'Full Data Set'!EX13</f>
        <v>45</v>
      </c>
      <c r="H13">
        <f>'Full Data Set'!EY13</f>
        <v>45.833333333333336</v>
      </c>
      <c r="I13">
        <f>'Full Data Set'!EZ13</f>
        <v>38.666666666666664</v>
      </c>
      <c r="J13">
        <f>'Full Data Set'!FA13</f>
        <v>39.666666666666664</v>
      </c>
      <c r="K13">
        <f>'Full Data Set'!FB13</f>
        <v>39.833333333333336</v>
      </c>
      <c r="M13">
        <v>1</v>
      </c>
    </row>
    <row r="14" spans="1:39" x14ac:dyDescent="0.3">
      <c r="B14">
        <f>'Full Data Set'!DB14</f>
        <v>43.5</v>
      </c>
      <c r="C14">
        <f>'Full Data Set'!DC14</f>
        <v>26.5</v>
      </c>
      <c r="D14">
        <f>'Full Data Set'!DD14</f>
        <v>24.166666666666668</v>
      </c>
      <c r="E14">
        <f>'Full Data Set'!DE14</f>
        <v>15.333333333333334</v>
      </c>
      <c r="F14">
        <f>'Full Data Set'!DF14</f>
        <v>22.666666666666668</v>
      </c>
      <c r="G14">
        <f>'Full Data Set'!EX14</f>
        <v>70.5</v>
      </c>
      <c r="H14">
        <f>'Full Data Set'!EY14</f>
        <v>8</v>
      </c>
      <c r="I14">
        <f>'Full Data Set'!EZ14</f>
        <v>13</v>
      </c>
      <c r="J14">
        <f>'Full Data Set'!FA14</f>
        <v>7.833333333333333</v>
      </c>
      <c r="K14">
        <f>'Full Data Set'!FB14</f>
        <v>3.6</v>
      </c>
      <c r="M14">
        <v>1</v>
      </c>
    </row>
    <row r="15" spans="1:39" x14ac:dyDescent="0.3">
      <c r="B15">
        <f>'Full Data Set'!DB15</f>
        <v>51</v>
      </c>
      <c r="C15">
        <f>'Full Data Set'!DC15</f>
        <v>0</v>
      </c>
      <c r="D15">
        <f>'Full Data Set'!DD15</f>
        <v>2</v>
      </c>
      <c r="E15">
        <f>'Full Data Set'!DE15</f>
        <v>0</v>
      </c>
      <c r="F15">
        <f>'Full Data Set'!DF15</f>
        <v>0</v>
      </c>
      <c r="G15">
        <f>'Full Data Set'!EX15</f>
        <v>44.166666666666664</v>
      </c>
      <c r="H15">
        <f>'Full Data Set'!EY15</f>
        <v>40</v>
      </c>
      <c r="I15">
        <f>'Full Data Set'!EZ15</f>
        <v>29.5</v>
      </c>
      <c r="J15">
        <f>'Full Data Set'!FA15</f>
        <v>32.166666666666664</v>
      </c>
      <c r="K15">
        <f>'Full Data Set'!FB15</f>
        <v>41.75</v>
      </c>
      <c r="M15">
        <v>1</v>
      </c>
    </row>
    <row r="16" spans="1:39" x14ac:dyDescent="0.3">
      <c r="B16">
        <f>'Full Data Set'!DB16</f>
        <v>46.833333333333336</v>
      </c>
      <c r="C16">
        <f>'Full Data Set'!DC16</f>
        <v>35.5</v>
      </c>
      <c r="D16">
        <f>'Full Data Set'!DD16</f>
        <v>28.333333333333332</v>
      </c>
      <c r="E16">
        <f>'Full Data Set'!DE16</f>
        <v>28.833333333333332</v>
      </c>
      <c r="F16">
        <f>'Full Data Set'!DF16</f>
        <v>20.666666666666668</v>
      </c>
      <c r="G16">
        <f>'Full Data Set'!EX16</f>
        <v>48.5</v>
      </c>
      <c r="H16">
        <f>'Full Data Set'!EY16</f>
        <v>8.5</v>
      </c>
      <c r="I16">
        <f>'Full Data Set'!EZ16</f>
        <v>7.166666666666667</v>
      </c>
      <c r="J16">
        <f>'Full Data Set'!FA16</f>
        <v>3</v>
      </c>
      <c r="K16">
        <f>'Full Data Set'!FB16</f>
        <v>2.6666666666666665</v>
      </c>
      <c r="M16">
        <v>0</v>
      </c>
    </row>
    <row r="17" spans="2:13" x14ac:dyDescent="0.3">
      <c r="B17">
        <f>'Full Data Set'!DB17</f>
        <v>55.5</v>
      </c>
      <c r="C17">
        <f>'Full Data Set'!DC17</f>
        <v>30.666666666666668</v>
      </c>
      <c r="D17">
        <f>'Full Data Set'!DD17</f>
        <v>23.5</v>
      </c>
      <c r="E17">
        <f>'Full Data Set'!DE17</f>
        <v>23.5</v>
      </c>
      <c r="F17">
        <f>'Full Data Set'!DF17</f>
        <v>18.666666666666668</v>
      </c>
      <c r="G17">
        <f>'Full Data Set'!EX17</f>
        <v>77</v>
      </c>
      <c r="H17">
        <f>'Full Data Set'!EY17</f>
        <v>0</v>
      </c>
      <c r="I17">
        <f>'Full Data Set'!EZ17</f>
        <v>4.333333333333333</v>
      </c>
      <c r="J17">
        <f>'Full Data Set'!FA17</f>
        <v>4.833333333333333</v>
      </c>
      <c r="K17">
        <f>'Full Data Set'!FB17</f>
        <v>5.833333333333333</v>
      </c>
      <c r="M17">
        <v>0</v>
      </c>
    </row>
    <row r="18" spans="2:13" x14ac:dyDescent="0.3">
      <c r="B18">
        <f>'Full Data Set'!DB18</f>
        <v>68.833333333333329</v>
      </c>
      <c r="C18">
        <f>'Full Data Set'!DC18</f>
        <v>73.833333333333329</v>
      </c>
      <c r="D18">
        <f>'Full Data Set'!DD18</f>
        <v>43.166666666666664</v>
      </c>
      <c r="E18">
        <f>'Full Data Set'!DE18</f>
        <v>58.666666666666664</v>
      </c>
      <c r="F18">
        <f>'Full Data Set'!DF18</f>
        <v>66.833333333333329</v>
      </c>
      <c r="G18">
        <f>'Full Data Set'!EX18</f>
        <v>69.666666666666671</v>
      </c>
      <c r="H18">
        <f>'Full Data Set'!EY18</f>
        <v>19</v>
      </c>
      <c r="I18">
        <f>'Full Data Set'!EZ18</f>
        <v>20.833333333333332</v>
      </c>
      <c r="J18">
        <f>'Full Data Set'!FA18</f>
        <v>23.166666666666668</v>
      </c>
      <c r="K18">
        <f>'Full Data Set'!FB18</f>
        <v>41.166666666666664</v>
      </c>
      <c r="M18">
        <v>0</v>
      </c>
    </row>
    <row r="19" spans="2:13" x14ac:dyDescent="0.3">
      <c r="B19">
        <f>'Full Data Set'!DB19</f>
        <v>59.666666666666664</v>
      </c>
      <c r="C19">
        <f>'Full Data Set'!DC19</f>
        <v>51.833333333333336</v>
      </c>
      <c r="D19">
        <f>'Full Data Set'!DD19</f>
        <v>57</v>
      </c>
      <c r="E19">
        <f>'Full Data Set'!DE19</f>
        <v>52.833333333333336</v>
      </c>
      <c r="F19">
        <f>'Full Data Set'!DF19</f>
        <v>56.833333333333336</v>
      </c>
      <c r="G19">
        <f>'Full Data Set'!EX19</f>
        <v>67.166666666666671</v>
      </c>
      <c r="H19">
        <f>'Full Data Set'!EY19</f>
        <v>47</v>
      </c>
      <c r="I19">
        <f>'Full Data Set'!EZ19</f>
        <v>36</v>
      </c>
      <c r="J19">
        <f>'Full Data Set'!FA19</f>
        <v>31.833333333333332</v>
      </c>
      <c r="K19">
        <f>'Full Data Set'!FB19</f>
        <v>45.833333333333336</v>
      </c>
      <c r="M19">
        <v>0</v>
      </c>
    </row>
    <row r="20" spans="2:13" x14ac:dyDescent="0.3">
      <c r="B20">
        <f>'Full Data Set'!DB20</f>
        <v>46.166666666666664</v>
      </c>
      <c r="C20">
        <f>'Full Data Set'!DC20</f>
        <v>37.833333333333336</v>
      </c>
      <c r="D20">
        <f>'Full Data Set'!DD20</f>
        <v>36.333333333333336</v>
      </c>
      <c r="E20">
        <f>'Full Data Set'!DE20</f>
        <v>30.5</v>
      </c>
      <c r="F20">
        <f>'Full Data Set'!DF20</f>
        <v>27.833333333333332</v>
      </c>
      <c r="G20">
        <f>'Full Data Set'!EX20</f>
        <v>0</v>
      </c>
      <c r="H20">
        <f>'Full Data Set'!EY20</f>
        <v>0</v>
      </c>
      <c r="I20">
        <f>'Full Data Set'!EZ20</f>
        <v>0</v>
      </c>
      <c r="J20">
        <f>'Full Data Set'!FA20</f>
        <v>3</v>
      </c>
      <c r="K20">
        <f>'Full Data Set'!FB20</f>
        <v>0</v>
      </c>
      <c r="M20">
        <v>0</v>
      </c>
    </row>
    <row r="21" spans="2:13" x14ac:dyDescent="0.3">
      <c r="B21">
        <f>'Full Data Set'!DB21</f>
        <v>67.5</v>
      </c>
      <c r="C21">
        <f>'Full Data Set'!DC21</f>
        <v>59.5</v>
      </c>
      <c r="D21">
        <f>'Full Data Set'!DD21</f>
        <v>64.166666666666671</v>
      </c>
      <c r="E21">
        <f>'Full Data Set'!DE21</f>
        <v>55.833333333333336</v>
      </c>
      <c r="F21">
        <f>'Full Data Set'!DF21</f>
        <v>55.25</v>
      </c>
      <c r="G21">
        <f>'Full Data Set'!EX21</f>
        <v>37.5</v>
      </c>
      <c r="H21">
        <f>'Full Data Set'!EY21</f>
        <v>39</v>
      </c>
      <c r="I21">
        <f>'Full Data Set'!EZ21</f>
        <v>32.5</v>
      </c>
      <c r="J21">
        <f>'Full Data Set'!FA21</f>
        <v>32.333333333333336</v>
      </c>
      <c r="K21">
        <f>'Full Data Set'!FB21</f>
        <v>34.5</v>
      </c>
      <c r="M21">
        <v>0</v>
      </c>
    </row>
    <row r="22" spans="2:13" x14ac:dyDescent="0.3">
      <c r="B22">
        <f>'Full Data Set'!DB22</f>
        <v>43.333333333333336</v>
      </c>
      <c r="C22">
        <f>'Full Data Set'!DC22</f>
        <v>37.5</v>
      </c>
      <c r="D22">
        <f>'Full Data Set'!DD22</f>
        <v>36.166666666666664</v>
      </c>
      <c r="E22">
        <f>'Full Data Set'!DE22</f>
        <v>23.166666666666668</v>
      </c>
      <c r="F22">
        <f>'Full Data Set'!DF22</f>
        <v>16.333333333333332</v>
      </c>
      <c r="G22">
        <f>'Full Data Set'!EX22</f>
        <v>36.833333333333336</v>
      </c>
      <c r="H22">
        <f>'Full Data Set'!EY22</f>
        <v>17.333333333333332</v>
      </c>
      <c r="I22">
        <f>'Full Data Set'!EZ22</f>
        <v>11</v>
      </c>
      <c r="J22">
        <f>'Full Data Set'!FA22</f>
        <v>23.666666666666668</v>
      </c>
      <c r="K22">
        <f>'Full Data Set'!FB22</f>
        <v>22.166666666666668</v>
      </c>
      <c r="M22">
        <v>0</v>
      </c>
    </row>
    <row r="23" spans="2:13" x14ac:dyDescent="0.3">
      <c r="B23">
        <f>'Full Data Set'!DB23</f>
        <v>50.166666666666664</v>
      </c>
      <c r="C23">
        <f>'Full Data Set'!DC23</f>
        <v>55</v>
      </c>
      <c r="D23">
        <f>'Full Data Set'!DD23</f>
        <v>50.666666666666664</v>
      </c>
      <c r="E23">
        <f>'Full Data Set'!DE23</f>
        <v>46.166666666666664</v>
      </c>
      <c r="F23">
        <f>'Full Data Set'!DF23</f>
        <v>47</v>
      </c>
      <c r="G23">
        <f>'Full Data Set'!EX23</f>
        <v>45</v>
      </c>
      <c r="H23">
        <f>'Full Data Set'!EY23</f>
        <v>24.5</v>
      </c>
      <c r="I23">
        <f>'Full Data Set'!EZ23</f>
        <v>35.666666666666664</v>
      </c>
      <c r="J23">
        <f>'Full Data Set'!FA23</f>
        <v>40.166666666666664</v>
      </c>
      <c r="K23">
        <f>'Full Data Set'!FB23</f>
        <v>38</v>
      </c>
      <c r="M23">
        <v>0</v>
      </c>
    </row>
    <row r="24" spans="2:13" x14ac:dyDescent="0.3">
      <c r="B24">
        <f>'Full Data Set'!DB24</f>
        <v>57.833333333333336</v>
      </c>
      <c r="C24">
        <f>'Full Data Set'!DC24</f>
        <v>56.666666666666664</v>
      </c>
      <c r="D24">
        <f>'Full Data Set'!DD24</f>
        <v>60.166666666666664</v>
      </c>
      <c r="E24">
        <f>'Full Data Set'!DE24</f>
        <v>72.5</v>
      </c>
      <c r="F24">
        <f>'Full Data Set'!DF24</f>
        <v>70.833333333333329</v>
      </c>
      <c r="G24">
        <f>'Full Data Set'!EX24</f>
        <v>36</v>
      </c>
      <c r="H24">
        <f>'Full Data Set'!EY24</f>
        <v>23.166666666666668</v>
      </c>
      <c r="I24">
        <f>'Full Data Set'!EZ24</f>
        <v>25.166666666666668</v>
      </c>
      <c r="J24">
        <f>'Full Data Set'!FA24</f>
        <v>32.333333333333336</v>
      </c>
      <c r="K24">
        <f>'Full Data Set'!FB24</f>
        <v>39</v>
      </c>
      <c r="M24">
        <v>0</v>
      </c>
    </row>
    <row r="25" spans="2:13" x14ac:dyDescent="0.3">
      <c r="B25">
        <f>'Full Data Set'!DB25</f>
        <v>80.5</v>
      </c>
      <c r="C25">
        <f>'Full Data Set'!DC25</f>
        <v>54.666666666666664</v>
      </c>
      <c r="D25">
        <f>'Full Data Set'!DD25</f>
        <v>52.666666666666664</v>
      </c>
      <c r="E25">
        <f>'Full Data Set'!DE25</f>
        <v>55.333333333333336</v>
      </c>
      <c r="F25">
        <f>'Full Data Set'!DF25</f>
        <v>49.666666666666664</v>
      </c>
      <c r="G25">
        <f>'Full Data Set'!EX25</f>
        <v>57.833333333333336</v>
      </c>
      <c r="H25">
        <f>'Full Data Set'!EY25</f>
        <v>7.166666666666667</v>
      </c>
      <c r="I25">
        <f>'Full Data Set'!EZ25</f>
        <v>7.5</v>
      </c>
      <c r="J25">
        <f>'Full Data Set'!FA25</f>
        <v>21.666666666666668</v>
      </c>
      <c r="K25">
        <f>'Full Data Set'!FB25</f>
        <v>15.5</v>
      </c>
      <c r="M25">
        <v>0</v>
      </c>
    </row>
    <row r="26" spans="2:13" x14ac:dyDescent="0.3">
      <c r="B26">
        <f>'Full Data Set'!DB26</f>
        <v>57.166666666666664</v>
      </c>
      <c r="C26">
        <f>'Full Data Set'!DC26</f>
        <v>57</v>
      </c>
      <c r="D26">
        <f>'Full Data Set'!DD26</f>
        <v>35.166666666666664</v>
      </c>
      <c r="E26">
        <f>'Full Data Set'!DE26</f>
        <v>41.166666666666664</v>
      </c>
      <c r="F26">
        <f>'Full Data Set'!DF26</f>
        <v>42.333333333333336</v>
      </c>
      <c r="G26">
        <f>'Full Data Set'!EX26</f>
        <v>71.833333333333329</v>
      </c>
      <c r="H26">
        <f>'Full Data Set'!EY26</f>
        <v>60.166666666666664</v>
      </c>
      <c r="I26">
        <f>'Full Data Set'!EZ26</f>
        <v>58.166666666666664</v>
      </c>
      <c r="J26">
        <f>'Full Data Set'!FA26</f>
        <v>49.333333333333336</v>
      </c>
      <c r="K26">
        <f>'Full Data Set'!FB26</f>
        <v>53.333333333333336</v>
      </c>
      <c r="M26">
        <v>0</v>
      </c>
    </row>
    <row r="48" spans="1:1" s="4" customFormat="1" x14ac:dyDescent="0.3">
      <c r="A48"/>
    </row>
    <row r="49" spans="2:17" x14ac:dyDescent="0.3">
      <c r="B49" t="s">
        <v>279</v>
      </c>
    </row>
    <row r="51" spans="2:17" ht="23.4" x14ac:dyDescent="0.3">
      <c r="B51" s="5" t="s">
        <v>288</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15547.886</v>
      </c>
      <c r="G55" s="6" t="s">
        <v>291</v>
      </c>
      <c r="H55" s="7">
        <v>4</v>
      </c>
      <c r="I55" s="6" t="s">
        <v>291</v>
      </c>
      <c r="J55" s="7">
        <v>3886.9720000000002</v>
      </c>
      <c r="K55" s="6" t="s">
        <v>291</v>
      </c>
      <c r="L55" s="7">
        <v>39.024000000000001</v>
      </c>
      <c r="M55" s="6" t="s">
        <v>291</v>
      </c>
      <c r="N55" s="7" t="s">
        <v>292</v>
      </c>
      <c r="O55" s="6" t="s">
        <v>291</v>
      </c>
      <c r="P55" s="7">
        <v>0.63900000000000001</v>
      </c>
      <c r="Q55" s="6"/>
    </row>
    <row r="56" spans="2:17" ht="32.4" x14ac:dyDescent="0.3">
      <c r="B56" s="6"/>
      <c r="C56" s="6"/>
      <c r="D56" s="6" t="s">
        <v>293</v>
      </c>
      <c r="E56" s="6"/>
      <c r="F56" s="7">
        <v>15547.886</v>
      </c>
      <c r="G56" s="6"/>
      <c r="H56" s="7">
        <v>1.698</v>
      </c>
      <c r="I56" s="6"/>
      <c r="J56" s="7">
        <v>9157.6650000000009</v>
      </c>
      <c r="K56" s="6"/>
      <c r="L56" s="7">
        <v>39.024000000000001</v>
      </c>
      <c r="M56" s="6"/>
      <c r="N56" s="7" t="s">
        <v>294</v>
      </c>
      <c r="O56" s="6"/>
      <c r="P56" s="7">
        <v>0.63900000000000001</v>
      </c>
      <c r="Q56" s="6"/>
    </row>
    <row r="57" spans="2:17" x14ac:dyDescent="0.3">
      <c r="B57" s="6" t="s">
        <v>234</v>
      </c>
      <c r="C57" s="6"/>
      <c r="D57" s="6" t="s">
        <v>290</v>
      </c>
      <c r="E57" s="6"/>
      <c r="F57" s="7">
        <v>8765.2900000000009</v>
      </c>
      <c r="G57" s="6"/>
      <c r="H57" s="7">
        <v>88</v>
      </c>
      <c r="I57" s="6"/>
      <c r="J57" s="7">
        <v>99.605999999999995</v>
      </c>
      <c r="K57" s="6"/>
      <c r="L57" s="7"/>
      <c r="M57" s="6"/>
      <c r="N57" s="7"/>
      <c r="O57" s="6"/>
      <c r="P57" s="7"/>
      <c r="Q57" s="6"/>
    </row>
    <row r="58" spans="2:17" x14ac:dyDescent="0.3">
      <c r="B58" s="6"/>
      <c r="C58" s="6"/>
      <c r="D58" s="6" t="s">
        <v>293</v>
      </c>
      <c r="E58" s="6"/>
      <c r="F58" s="7">
        <v>8765.2900000000009</v>
      </c>
      <c r="G58" s="6"/>
      <c r="H58" s="7">
        <v>37.351999999999997</v>
      </c>
      <c r="I58" s="6"/>
      <c r="J58" s="7">
        <v>234.67</v>
      </c>
      <c r="K58" s="6"/>
      <c r="L58" s="7"/>
      <c r="M58" s="6"/>
      <c r="N58" s="7"/>
      <c r="O58" s="6"/>
      <c r="P58" s="7"/>
      <c r="Q58" s="6"/>
    </row>
    <row r="59" spans="2:17" x14ac:dyDescent="0.3">
      <c r="B59" s="6" t="s">
        <v>235</v>
      </c>
      <c r="C59" s="6"/>
      <c r="D59" s="6" t="s">
        <v>290</v>
      </c>
      <c r="E59" s="6"/>
      <c r="F59" s="7">
        <v>10757.951999999999</v>
      </c>
      <c r="G59" s="6"/>
      <c r="H59" s="7">
        <v>1</v>
      </c>
      <c r="I59" s="6"/>
      <c r="J59" s="7">
        <v>10757.951999999999</v>
      </c>
      <c r="K59" s="6"/>
      <c r="L59" s="7">
        <v>14.307</v>
      </c>
      <c r="M59" s="6"/>
      <c r="N59" s="7">
        <v>1E-3</v>
      </c>
      <c r="O59" s="6"/>
      <c r="P59" s="7">
        <v>0.39400000000000002</v>
      </c>
      <c r="Q59" s="6"/>
    </row>
    <row r="60" spans="2:17" x14ac:dyDescent="0.3">
      <c r="B60" s="6" t="s">
        <v>234</v>
      </c>
      <c r="C60" s="6"/>
      <c r="D60" s="6" t="s">
        <v>290</v>
      </c>
      <c r="E60" s="6"/>
      <c r="F60" s="7">
        <v>16542.052</v>
      </c>
      <c r="G60" s="6"/>
      <c r="H60" s="7">
        <v>22</v>
      </c>
      <c r="I60" s="6"/>
      <c r="J60" s="7">
        <v>751.91099999999994</v>
      </c>
      <c r="K60" s="6"/>
      <c r="L60" s="7"/>
      <c r="M60" s="6"/>
      <c r="N60" s="7"/>
      <c r="O60" s="6"/>
      <c r="P60" s="7"/>
      <c r="Q60" s="6"/>
    </row>
    <row r="61" spans="2:17" ht="32.4" x14ac:dyDescent="0.3">
      <c r="B61" s="6" t="s">
        <v>236</v>
      </c>
      <c r="C61" s="6"/>
      <c r="D61" s="6" t="s">
        <v>290</v>
      </c>
      <c r="E61" s="6"/>
      <c r="F61" s="7">
        <v>1167.56</v>
      </c>
      <c r="G61" s="6" t="s">
        <v>291</v>
      </c>
      <c r="H61" s="7">
        <v>4</v>
      </c>
      <c r="I61" s="6" t="s">
        <v>291</v>
      </c>
      <c r="J61" s="7">
        <v>291.89</v>
      </c>
      <c r="K61" s="6" t="s">
        <v>291</v>
      </c>
      <c r="L61" s="7">
        <v>5.3239999999999998</v>
      </c>
      <c r="M61" s="6" t="s">
        <v>291</v>
      </c>
      <c r="N61" s="7" t="s">
        <v>295</v>
      </c>
      <c r="O61" s="6" t="s">
        <v>291</v>
      </c>
      <c r="P61" s="7">
        <v>0.19500000000000001</v>
      </c>
      <c r="Q61" s="6"/>
    </row>
    <row r="62" spans="2:17" x14ac:dyDescent="0.3">
      <c r="B62" s="6"/>
      <c r="C62" s="6"/>
      <c r="D62" s="6" t="s">
        <v>293</v>
      </c>
      <c r="E62" s="6"/>
      <c r="F62" s="7">
        <v>1167.56</v>
      </c>
      <c r="G62" s="6"/>
      <c r="H62" s="7">
        <v>2.3290000000000002</v>
      </c>
      <c r="I62" s="6"/>
      <c r="J62" s="7">
        <v>501.22800000000001</v>
      </c>
      <c r="K62" s="6"/>
      <c r="L62" s="7">
        <v>5.3239999999999998</v>
      </c>
      <c r="M62" s="6"/>
      <c r="N62" s="7">
        <v>6.0000000000000001E-3</v>
      </c>
      <c r="O62" s="6"/>
      <c r="P62" s="7">
        <v>0.19500000000000001</v>
      </c>
      <c r="Q62" s="6"/>
    </row>
    <row r="63" spans="2:17" x14ac:dyDescent="0.3">
      <c r="B63" s="6" t="s">
        <v>234</v>
      </c>
      <c r="C63" s="6"/>
      <c r="D63" s="6" t="s">
        <v>290</v>
      </c>
      <c r="E63" s="6"/>
      <c r="F63" s="7">
        <v>4825.0370000000003</v>
      </c>
      <c r="G63" s="6"/>
      <c r="H63" s="7">
        <v>88</v>
      </c>
      <c r="I63" s="6"/>
      <c r="J63" s="7">
        <v>54.83</v>
      </c>
      <c r="K63" s="6"/>
      <c r="L63" s="7"/>
      <c r="M63" s="6"/>
      <c r="N63" s="7"/>
      <c r="O63" s="6"/>
      <c r="P63" s="7"/>
      <c r="Q63" s="6"/>
    </row>
    <row r="64" spans="2:17" x14ac:dyDescent="0.3">
      <c r="B64" s="6"/>
      <c r="C64" s="6"/>
      <c r="D64" s="6" t="s">
        <v>293</v>
      </c>
      <c r="E64" s="6"/>
      <c r="F64" s="7">
        <v>4825.0370000000003</v>
      </c>
      <c r="G64" s="6"/>
      <c r="H64" s="7">
        <v>51.247</v>
      </c>
      <c r="I64" s="6"/>
      <c r="J64" s="7">
        <v>94.153000000000006</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43807.792999999998</v>
      </c>
      <c r="E72" s="6"/>
      <c r="F72" s="7">
        <v>22</v>
      </c>
      <c r="G72" s="6"/>
      <c r="H72" s="7">
        <v>1991.2629999999999</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25.8" customHeight="1"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7.9000000000000001E-2</v>
      </c>
      <c r="E81" s="6"/>
      <c r="F81" s="7">
        <v>51.853000000000002</v>
      </c>
      <c r="G81" s="6"/>
      <c r="H81" s="7">
        <v>9</v>
      </c>
      <c r="I81" s="6"/>
      <c r="J81" s="7" t="s">
        <v>306</v>
      </c>
      <c r="K81" s="6"/>
      <c r="L81" s="7">
        <v>0.42399999999999999</v>
      </c>
      <c r="M81" s="6"/>
      <c r="N81" s="7">
        <v>0.45600000000000002</v>
      </c>
      <c r="O81" s="6"/>
      <c r="P81" s="7">
        <v>0.25</v>
      </c>
      <c r="Q81" s="6"/>
    </row>
    <row r="82" spans="2:17" x14ac:dyDescent="0.3">
      <c r="B82" s="6" t="s">
        <v>236</v>
      </c>
      <c r="C82" s="6"/>
      <c r="D82" s="7">
        <v>0.312</v>
      </c>
      <c r="E82" s="6"/>
      <c r="F82" s="7">
        <v>23.754999999999999</v>
      </c>
      <c r="G82" s="6"/>
      <c r="H82" s="7">
        <v>9</v>
      </c>
      <c r="I82" s="6"/>
      <c r="J82" s="7">
        <v>5.0000000000000001E-3</v>
      </c>
      <c r="K82" s="6"/>
      <c r="L82" s="7">
        <v>0.58199999999999996</v>
      </c>
      <c r="M82" s="6"/>
      <c r="N82" s="7">
        <v>0.65500000000000003</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240</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ht="16.2" x14ac:dyDescent="0.3">
      <c r="B90" s="6" t="s">
        <v>307</v>
      </c>
      <c r="C90" s="6"/>
      <c r="D90" s="6" t="s">
        <v>308</v>
      </c>
      <c r="E90" s="6"/>
      <c r="F90" s="7">
        <v>11.513999999999999</v>
      </c>
      <c r="G90" s="6"/>
      <c r="H90" s="7">
        <v>2.5910000000000002</v>
      </c>
      <c r="I90" s="6"/>
      <c r="J90" s="7">
        <v>4.444</v>
      </c>
      <c r="K90" s="6"/>
      <c r="L90" s="7" t="s">
        <v>309</v>
      </c>
      <c r="M90" s="6"/>
    </row>
    <row r="91" spans="2:17" ht="16.2" x14ac:dyDescent="0.3">
      <c r="B91" s="6"/>
      <c r="C91" s="6"/>
      <c r="D91" s="6" t="s">
        <v>310</v>
      </c>
      <c r="E91" s="6"/>
      <c r="F91" s="7">
        <v>17.375</v>
      </c>
      <c r="G91" s="6"/>
      <c r="H91" s="7">
        <v>2.5910000000000002</v>
      </c>
      <c r="I91" s="6"/>
      <c r="J91" s="7">
        <v>6.7050000000000001</v>
      </c>
      <c r="K91" s="6"/>
      <c r="L91" s="7" t="s">
        <v>311</v>
      </c>
      <c r="M91" s="6"/>
    </row>
    <row r="92" spans="2:17" ht="16.2" x14ac:dyDescent="0.3">
      <c r="B92" s="6"/>
      <c r="C92" s="6"/>
      <c r="D92" s="6" t="s">
        <v>312</v>
      </c>
      <c r="E92" s="6"/>
      <c r="F92" s="7">
        <v>15.813000000000001</v>
      </c>
      <c r="G92" s="6"/>
      <c r="H92" s="7">
        <v>2.5910000000000002</v>
      </c>
      <c r="I92" s="6"/>
      <c r="J92" s="7">
        <v>6.1020000000000003</v>
      </c>
      <c r="K92" s="6"/>
      <c r="L92" s="7" t="s">
        <v>313</v>
      </c>
      <c r="M92" s="6"/>
    </row>
    <row r="93" spans="2:17" ht="16.2" x14ac:dyDescent="0.3">
      <c r="B93" s="6"/>
      <c r="C93" s="6"/>
      <c r="D93" s="6" t="s">
        <v>314</v>
      </c>
      <c r="E93" s="6"/>
      <c r="F93" s="7">
        <v>17.207999999999998</v>
      </c>
      <c r="G93" s="6"/>
      <c r="H93" s="7">
        <v>2.5910000000000002</v>
      </c>
      <c r="I93" s="6"/>
      <c r="J93" s="7">
        <v>6.641</v>
      </c>
      <c r="K93" s="6"/>
      <c r="L93" s="7" t="s">
        <v>315</v>
      </c>
      <c r="M93" s="6"/>
    </row>
    <row r="94" spans="2:17" x14ac:dyDescent="0.3">
      <c r="B94" s="6"/>
      <c r="C94" s="6"/>
      <c r="D94" s="6" t="s">
        <v>316</v>
      </c>
      <c r="E94" s="6"/>
      <c r="F94" s="7">
        <v>5.9290000000000003</v>
      </c>
      <c r="G94" s="6"/>
      <c r="H94" s="7">
        <v>4.1100000000000003</v>
      </c>
      <c r="I94" s="6"/>
      <c r="J94" s="7">
        <v>1.4430000000000001</v>
      </c>
      <c r="K94" s="6"/>
      <c r="L94" s="7">
        <v>1</v>
      </c>
      <c r="M94" s="6"/>
    </row>
    <row r="95" spans="2:17" ht="16.2" x14ac:dyDescent="0.3">
      <c r="B95" s="6"/>
      <c r="C95" s="6"/>
      <c r="D95" s="6" t="s">
        <v>317</v>
      </c>
      <c r="E95" s="6"/>
      <c r="F95" s="7">
        <v>30.971</v>
      </c>
      <c r="G95" s="6"/>
      <c r="H95" s="7">
        <v>4.34</v>
      </c>
      <c r="I95" s="6"/>
      <c r="J95" s="7">
        <v>7.1360000000000001</v>
      </c>
      <c r="K95" s="6"/>
      <c r="L95" s="7" t="s">
        <v>318</v>
      </c>
      <c r="M95" s="6"/>
    </row>
    <row r="96" spans="2:17" ht="16.2" x14ac:dyDescent="0.3">
      <c r="B96" s="6"/>
      <c r="C96" s="6"/>
      <c r="D96" s="6" t="s">
        <v>319</v>
      </c>
      <c r="E96" s="6"/>
      <c r="F96" s="7">
        <v>32.906999999999996</v>
      </c>
      <c r="G96" s="6"/>
      <c r="H96" s="7">
        <v>4.34</v>
      </c>
      <c r="I96" s="6"/>
      <c r="J96" s="7">
        <v>7.5819999999999999</v>
      </c>
      <c r="K96" s="6"/>
      <c r="L96" s="7" t="s">
        <v>320</v>
      </c>
      <c r="M96" s="6"/>
    </row>
    <row r="97" spans="2:13" ht="16.2" x14ac:dyDescent="0.3">
      <c r="B97" s="6"/>
      <c r="C97" s="6"/>
      <c r="D97" s="6" t="s">
        <v>321</v>
      </c>
      <c r="E97" s="6"/>
      <c r="F97" s="7">
        <v>31.074000000000002</v>
      </c>
      <c r="G97" s="6"/>
      <c r="H97" s="7">
        <v>4.34</v>
      </c>
      <c r="I97" s="6"/>
      <c r="J97" s="7">
        <v>7.1589999999999998</v>
      </c>
      <c r="K97" s="6"/>
      <c r="L97" s="7" t="s">
        <v>322</v>
      </c>
      <c r="M97" s="6"/>
    </row>
    <row r="98" spans="2:13" ht="16.2" x14ac:dyDescent="0.3">
      <c r="B98" s="6"/>
      <c r="C98" s="6"/>
      <c r="D98" s="6" t="s">
        <v>323</v>
      </c>
      <c r="E98" s="6"/>
      <c r="F98" s="7">
        <v>29.420999999999999</v>
      </c>
      <c r="G98" s="6"/>
      <c r="H98" s="7">
        <v>4.34</v>
      </c>
      <c r="I98" s="6"/>
      <c r="J98" s="7">
        <v>6.7789999999999999</v>
      </c>
      <c r="K98" s="6"/>
      <c r="L98" s="7" t="s">
        <v>324</v>
      </c>
      <c r="M98" s="6"/>
    </row>
    <row r="99" spans="2:13" x14ac:dyDescent="0.3">
      <c r="B99" s="6" t="s">
        <v>308</v>
      </c>
      <c r="C99" s="6"/>
      <c r="D99" s="6" t="s">
        <v>310</v>
      </c>
      <c r="E99" s="6"/>
      <c r="F99" s="7">
        <v>5.8609999999999998</v>
      </c>
      <c r="G99" s="6"/>
      <c r="H99" s="7">
        <v>2.5910000000000002</v>
      </c>
      <c r="I99" s="6"/>
      <c r="J99" s="7">
        <v>2.262</v>
      </c>
      <c r="K99" s="6"/>
      <c r="L99" s="7">
        <v>1</v>
      </c>
      <c r="M99" s="6"/>
    </row>
    <row r="100" spans="2:13" x14ac:dyDescent="0.3">
      <c r="B100" s="6"/>
      <c r="C100" s="6"/>
      <c r="D100" s="6" t="s">
        <v>312</v>
      </c>
      <c r="E100" s="6"/>
      <c r="F100" s="7">
        <v>4.2990000000000004</v>
      </c>
      <c r="G100" s="6"/>
      <c r="H100" s="7">
        <v>2.5910000000000002</v>
      </c>
      <c r="I100" s="6"/>
      <c r="J100" s="7">
        <v>1.659</v>
      </c>
      <c r="K100" s="6"/>
      <c r="L100" s="7">
        <v>1</v>
      </c>
      <c r="M100" s="6"/>
    </row>
    <row r="101" spans="2:13" x14ac:dyDescent="0.3">
      <c r="B101" s="6"/>
      <c r="C101" s="6"/>
      <c r="D101" s="6" t="s">
        <v>314</v>
      </c>
      <c r="E101" s="6"/>
      <c r="F101" s="7">
        <v>5.6929999999999996</v>
      </c>
      <c r="G101" s="6"/>
      <c r="H101" s="7">
        <v>2.5910000000000002</v>
      </c>
      <c r="I101" s="6"/>
      <c r="J101" s="7">
        <v>2.1970000000000001</v>
      </c>
      <c r="K101" s="6"/>
      <c r="L101" s="7">
        <v>1</v>
      </c>
      <c r="M101" s="6"/>
    </row>
    <row r="102" spans="2:13" x14ac:dyDescent="0.3">
      <c r="B102" s="6"/>
      <c r="C102" s="6"/>
      <c r="D102" s="6" t="s">
        <v>316</v>
      </c>
      <c r="E102" s="6"/>
      <c r="F102" s="7">
        <v>-5.5860000000000003</v>
      </c>
      <c r="G102" s="6"/>
      <c r="H102" s="7">
        <v>4.34</v>
      </c>
      <c r="I102" s="6"/>
      <c r="J102" s="7">
        <v>-1.2869999999999999</v>
      </c>
      <c r="K102" s="6"/>
      <c r="L102" s="7">
        <v>1</v>
      </c>
      <c r="M102" s="6"/>
    </row>
    <row r="103" spans="2:13" x14ac:dyDescent="0.3">
      <c r="B103" s="6"/>
      <c r="C103" s="6"/>
      <c r="D103" s="6" t="s">
        <v>317</v>
      </c>
      <c r="E103" s="6"/>
      <c r="F103" s="7">
        <v>19.457000000000001</v>
      </c>
      <c r="G103" s="6"/>
      <c r="H103" s="7">
        <v>4.1100000000000003</v>
      </c>
      <c r="I103" s="6"/>
      <c r="J103" s="7">
        <v>4.734</v>
      </c>
      <c r="K103" s="6"/>
      <c r="L103" s="7">
        <v>2E-3</v>
      </c>
      <c r="M103" s="6"/>
    </row>
    <row r="104" spans="2:13" ht="16.2" x14ac:dyDescent="0.3">
      <c r="B104" s="6"/>
      <c r="C104" s="6"/>
      <c r="D104" s="6" t="s">
        <v>319</v>
      </c>
      <c r="E104" s="6"/>
      <c r="F104" s="7">
        <v>21.393000000000001</v>
      </c>
      <c r="G104" s="6"/>
      <c r="H104" s="7">
        <v>4.34</v>
      </c>
      <c r="I104" s="6"/>
      <c r="J104" s="7">
        <v>4.9290000000000003</v>
      </c>
      <c r="K104" s="6"/>
      <c r="L104" s="7" t="s">
        <v>325</v>
      </c>
      <c r="M104" s="6"/>
    </row>
    <row r="105" spans="2:13" x14ac:dyDescent="0.3">
      <c r="B105" s="6"/>
      <c r="C105" s="6"/>
      <c r="D105" s="6" t="s">
        <v>321</v>
      </c>
      <c r="E105" s="6"/>
      <c r="F105" s="7">
        <v>19.559000000000001</v>
      </c>
      <c r="G105" s="6"/>
      <c r="H105" s="7">
        <v>4.34</v>
      </c>
      <c r="I105" s="6"/>
      <c r="J105" s="7">
        <v>4.5069999999999997</v>
      </c>
      <c r="K105" s="6"/>
      <c r="L105" s="7">
        <v>2E-3</v>
      </c>
      <c r="M105" s="6"/>
    </row>
    <row r="106" spans="2:13" x14ac:dyDescent="0.3">
      <c r="B106" s="6"/>
      <c r="C106" s="6"/>
      <c r="D106" s="6" t="s">
        <v>323</v>
      </c>
      <c r="E106" s="6"/>
      <c r="F106" s="7">
        <v>17.907</v>
      </c>
      <c r="G106" s="6"/>
      <c r="H106" s="7">
        <v>4.34</v>
      </c>
      <c r="I106" s="6"/>
      <c r="J106" s="7">
        <v>4.1260000000000003</v>
      </c>
      <c r="K106" s="6"/>
      <c r="L106" s="7">
        <v>7.0000000000000001E-3</v>
      </c>
      <c r="M106" s="6"/>
    </row>
    <row r="107" spans="2:13" x14ac:dyDescent="0.3">
      <c r="B107" s="6" t="s">
        <v>310</v>
      </c>
      <c r="C107" s="6"/>
      <c r="D107" s="6" t="s">
        <v>312</v>
      </c>
      <c r="E107" s="6"/>
      <c r="F107" s="7">
        <v>-1.5620000000000001</v>
      </c>
      <c r="G107" s="6"/>
      <c r="H107" s="7">
        <v>2.5910000000000002</v>
      </c>
      <c r="I107" s="6"/>
      <c r="J107" s="7">
        <v>-0.60299999999999998</v>
      </c>
      <c r="K107" s="6"/>
      <c r="L107" s="7">
        <v>1</v>
      </c>
      <c r="M107" s="6"/>
    </row>
    <row r="108" spans="2:13" x14ac:dyDescent="0.3">
      <c r="B108" s="6"/>
      <c r="C108" s="6"/>
      <c r="D108" s="6" t="s">
        <v>314</v>
      </c>
      <c r="E108" s="6"/>
      <c r="F108" s="7">
        <v>-0.16700000000000001</v>
      </c>
      <c r="G108" s="6"/>
      <c r="H108" s="7">
        <v>2.5910000000000002</v>
      </c>
      <c r="I108" s="6"/>
      <c r="J108" s="7">
        <v>-6.5000000000000002E-2</v>
      </c>
      <c r="K108" s="6"/>
      <c r="L108" s="7">
        <v>1</v>
      </c>
      <c r="M108" s="6"/>
    </row>
    <row r="109" spans="2:13" x14ac:dyDescent="0.3">
      <c r="B109" s="6"/>
      <c r="C109" s="6"/>
      <c r="D109" s="6" t="s">
        <v>316</v>
      </c>
      <c r="E109" s="6"/>
      <c r="F109" s="7">
        <v>-11.446</v>
      </c>
      <c r="G109" s="6"/>
      <c r="H109" s="7">
        <v>4.34</v>
      </c>
      <c r="I109" s="6"/>
      <c r="J109" s="7">
        <v>-2.637</v>
      </c>
      <c r="K109" s="6"/>
      <c r="L109" s="7">
        <v>0.51700000000000002</v>
      </c>
      <c r="M109" s="6"/>
    </row>
    <row r="110" spans="2:13" x14ac:dyDescent="0.3">
      <c r="B110" s="6"/>
      <c r="C110" s="6"/>
      <c r="D110" s="6" t="s">
        <v>317</v>
      </c>
      <c r="E110" s="6"/>
      <c r="F110" s="7">
        <v>13.596</v>
      </c>
      <c r="G110" s="6"/>
      <c r="H110" s="7">
        <v>4.34</v>
      </c>
      <c r="I110" s="6"/>
      <c r="J110" s="7">
        <v>3.1320000000000001</v>
      </c>
      <c r="K110" s="6"/>
      <c r="L110" s="7">
        <v>0.13800000000000001</v>
      </c>
      <c r="M110" s="6"/>
    </row>
    <row r="111" spans="2:13" x14ac:dyDescent="0.3">
      <c r="B111" s="6"/>
      <c r="C111" s="6"/>
      <c r="D111" s="6" t="s">
        <v>319</v>
      </c>
      <c r="E111" s="6"/>
      <c r="F111" s="7">
        <v>15.532</v>
      </c>
      <c r="G111" s="6"/>
      <c r="H111" s="7">
        <v>4.1100000000000003</v>
      </c>
      <c r="I111" s="6"/>
      <c r="J111" s="7">
        <v>3.7789999999999999</v>
      </c>
      <c r="K111" s="6"/>
      <c r="L111" s="7">
        <v>2.5999999999999999E-2</v>
      </c>
      <c r="M111" s="6"/>
    </row>
    <row r="112" spans="2:13" x14ac:dyDescent="0.3">
      <c r="B112" s="6"/>
      <c r="C112" s="6"/>
      <c r="D112" s="6" t="s">
        <v>321</v>
      </c>
      <c r="E112" s="6"/>
      <c r="F112" s="7">
        <v>13.699</v>
      </c>
      <c r="G112" s="6"/>
      <c r="H112" s="7">
        <v>4.34</v>
      </c>
      <c r="I112" s="6"/>
      <c r="J112" s="7">
        <v>3.1560000000000001</v>
      </c>
      <c r="K112" s="6"/>
      <c r="L112" s="7">
        <v>0.129</v>
      </c>
      <c r="M112" s="6"/>
    </row>
    <row r="113" spans="2:13" x14ac:dyDescent="0.3">
      <c r="B113" s="6"/>
      <c r="C113" s="6"/>
      <c r="D113" s="6" t="s">
        <v>323</v>
      </c>
      <c r="E113" s="6"/>
      <c r="F113" s="7">
        <v>12.045999999999999</v>
      </c>
      <c r="G113" s="6"/>
      <c r="H113" s="7">
        <v>4.34</v>
      </c>
      <c r="I113" s="6"/>
      <c r="J113" s="7">
        <v>2.7749999999999999</v>
      </c>
      <c r="K113" s="6"/>
      <c r="L113" s="7">
        <v>0.36199999999999999</v>
      </c>
      <c r="M113" s="6"/>
    </row>
    <row r="114" spans="2:13" x14ac:dyDescent="0.3">
      <c r="B114" s="6" t="s">
        <v>312</v>
      </c>
      <c r="C114" s="6"/>
      <c r="D114" s="6" t="s">
        <v>314</v>
      </c>
      <c r="E114" s="6"/>
      <c r="F114" s="7">
        <v>1.395</v>
      </c>
      <c r="G114" s="6"/>
      <c r="H114" s="7">
        <v>2.5910000000000002</v>
      </c>
      <c r="I114" s="6"/>
      <c r="J114" s="7">
        <v>0.53800000000000003</v>
      </c>
      <c r="K114" s="6"/>
      <c r="L114" s="7">
        <v>1</v>
      </c>
      <c r="M114" s="6"/>
    </row>
    <row r="115" spans="2:13" x14ac:dyDescent="0.3">
      <c r="B115" s="6"/>
      <c r="C115" s="6"/>
      <c r="D115" s="6" t="s">
        <v>316</v>
      </c>
      <c r="E115" s="6"/>
      <c r="F115" s="7">
        <v>-9.8840000000000003</v>
      </c>
      <c r="G115" s="6"/>
      <c r="H115" s="7">
        <v>4.34</v>
      </c>
      <c r="I115" s="6"/>
      <c r="J115" s="7">
        <v>-2.2770000000000001</v>
      </c>
      <c r="K115" s="6"/>
      <c r="L115" s="7">
        <v>1</v>
      </c>
      <c r="M115" s="6"/>
    </row>
    <row r="116" spans="2:13" x14ac:dyDescent="0.3">
      <c r="B116" s="6"/>
      <c r="C116" s="6"/>
      <c r="D116" s="6" t="s">
        <v>317</v>
      </c>
      <c r="E116" s="6"/>
      <c r="F116" s="7">
        <v>15.157999999999999</v>
      </c>
      <c r="G116" s="6"/>
      <c r="H116" s="7">
        <v>4.34</v>
      </c>
      <c r="I116" s="6"/>
      <c r="J116" s="7">
        <v>3.492</v>
      </c>
      <c r="K116" s="6"/>
      <c r="L116" s="7">
        <v>4.9000000000000002E-2</v>
      </c>
      <c r="M116" s="6"/>
    </row>
    <row r="117" spans="2:13" x14ac:dyDescent="0.3">
      <c r="B117" s="6"/>
      <c r="C117" s="6"/>
      <c r="D117" s="6" t="s">
        <v>319</v>
      </c>
      <c r="E117" s="6"/>
      <c r="F117" s="7">
        <v>17.094000000000001</v>
      </c>
      <c r="G117" s="6"/>
      <c r="H117" s="7">
        <v>4.34</v>
      </c>
      <c r="I117" s="6"/>
      <c r="J117" s="7">
        <v>3.9390000000000001</v>
      </c>
      <c r="K117" s="6"/>
      <c r="L117" s="7">
        <v>1.2999999999999999E-2</v>
      </c>
      <c r="M117" s="6"/>
    </row>
    <row r="118" spans="2:13" x14ac:dyDescent="0.3">
      <c r="B118" s="6"/>
      <c r="C118" s="6"/>
      <c r="D118" s="6" t="s">
        <v>321</v>
      </c>
      <c r="E118" s="6"/>
      <c r="F118" s="7">
        <v>15.260999999999999</v>
      </c>
      <c r="G118" s="6"/>
      <c r="H118" s="7">
        <v>4.1100000000000003</v>
      </c>
      <c r="I118" s="6"/>
      <c r="J118" s="7">
        <v>3.7130000000000001</v>
      </c>
      <c r="K118" s="6"/>
      <c r="L118" s="7">
        <v>3.1E-2</v>
      </c>
      <c r="M118" s="6"/>
    </row>
    <row r="119" spans="2:13" x14ac:dyDescent="0.3">
      <c r="B119" s="6"/>
      <c r="C119" s="6"/>
      <c r="D119" s="6" t="s">
        <v>323</v>
      </c>
      <c r="E119" s="6"/>
      <c r="F119" s="7">
        <v>13.608000000000001</v>
      </c>
      <c r="G119" s="6"/>
      <c r="H119" s="7">
        <v>4.34</v>
      </c>
      <c r="I119" s="6"/>
      <c r="J119" s="7">
        <v>3.1349999999999998</v>
      </c>
      <c r="K119" s="6"/>
      <c r="L119" s="7">
        <v>0.13700000000000001</v>
      </c>
      <c r="M119" s="6"/>
    </row>
    <row r="120" spans="2:13" x14ac:dyDescent="0.3">
      <c r="B120" s="6" t="s">
        <v>314</v>
      </c>
      <c r="C120" s="6"/>
      <c r="D120" s="6" t="s">
        <v>316</v>
      </c>
      <c r="E120" s="6"/>
      <c r="F120" s="7">
        <v>-11.279</v>
      </c>
      <c r="G120" s="6"/>
      <c r="H120" s="7">
        <v>4.34</v>
      </c>
      <c r="I120" s="6"/>
      <c r="J120" s="7">
        <v>-2.5990000000000002</v>
      </c>
      <c r="K120" s="6"/>
      <c r="L120" s="7">
        <v>0.56999999999999995</v>
      </c>
      <c r="M120" s="6"/>
    </row>
    <row r="121" spans="2:13" x14ac:dyDescent="0.3">
      <c r="B121" s="6"/>
      <c r="C121" s="6"/>
      <c r="D121" s="6" t="s">
        <v>317</v>
      </c>
      <c r="E121" s="6"/>
      <c r="F121" s="7">
        <v>13.763</v>
      </c>
      <c r="G121" s="6"/>
      <c r="H121" s="7">
        <v>4.34</v>
      </c>
      <c r="I121" s="6"/>
      <c r="J121" s="7">
        <v>3.1709999999999998</v>
      </c>
      <c r="K121" s="6"/>
      <c r="L121" s="7">
        <v>0.124</v>
      </c>
      <c r="M121" s="6"/>
    </row>
    <row r="122" spans="2:13" x14ac:dyDescent="0.3">
      <c r="B122" s="6"/>
      <c r="C122" s="6"/>
      <c r="D122" s="6" t="s">
        <v>319</v>
      </c>
      <c r="E122" s="6"/>
      <c r="F122" s="7">
        <v>15.699</v>
      </c>
      <c r="G122" s="6"/>
      <c r="H122" s="7">
        <v>4.34</v>
      </c>
      <c r="I122" s="6"/>
      <c r="J122" s="7">
        <v>3.617</v>
      </c>
      <c r="K122" s="6"/>
      <c r="L122" s="7">
        <v>3.4000000000000002E-2</v>
      </c>
      <c r="M122" s="6"/>
    </row>
    <row r="123" spans="2:13" x14ac:dyDescent="0.3">
      <c r="B123" s="6"/>
      <c r="C123" s="6"/>
      <c r="D123" s="6" t="s">
        <v>321</v>
      </c>
      <c r="E123" s="6"/>
      <c r="F123" s="7">
        <v>13.866</v>
      </c>
      <c r="G123" s="6"/>
      <c r="H123" s="7">
        <v>4.34</v>
      </c>
      <c r="I123" s="6"/>
      <c r="J123" s="7">
        <v>3.1949999999999998</v>
      </c>
      <c r="K123" s="6"/>
      <c r="L123" s="7">
        <v>0.11600000000000001</v>
      </c>
      <c r="M123" s="6"/>
    </row>
    <row r="124" spans="2:13" x14ac:dyDescent="0.3">
      <c r="B124" s="6"/>
      <c r="C124" s="6"/>
      <c r="D124" s="6" t="s">
        <v>323</v>
      </c>
      <c r="E124" s="6"/>
      <c r="F124" s="7">
        <v>12.212999999999999</v>
      </c>
      <c r="G124" s="6"/>
      <c r="H124" s="7">
        <v>4.1100000000000003</v>
      </c>
      <c r="I124" s="6"/>
      <c r="J124" s="7">
        <v>2.972</v>
      </c>
      <c r="K124" s="6"/>
      <c r="L124" s="7">
        <v>0.23699999999999999</v>
      </c>
      <c r="M124" s="6"/>
    </row>
    <row r="125" spans="2:13" ht="16.2" x14ac:dyDescent="0.3">
      <c r="B125" s="6" t="s">
        <v>316</v>
      </c>
      <c r="C125" s="6"/>
      <c r="D125" s="6" t="s">
        <v>317</v>
      </c>
      <c r="E125" s="6"/>
      <c r="F125" s="7">
        <v>25.042000000000002</v>
      </c>
      <c r="G125" s="6"/>
      <c r="H125" s="7">
        <v>2.5910000000000002</v>
      </c>
      <c r="I125" s="6"/>
      <c r="J125" s="7">
        <v>9.6639999999999997</v>
      </c>
      <c r="K125" s="6"/>
      <c r="L125" s="7" t="s">
        <v>326</v>
      </c>
      <c r="M125" s="6"/>
    </row>
    <row r="126" spans="2:13" ht="16.2" x14ac:dyDescent="0.3">
      <c r="B126" s="6"/>
      <c r="C126" s="6"/>
      <c r="D126" s="6" t="s">
        <v>319</v>
      </c>
      <c r="E126" s="6"/>
      <c r="F126" s="7">
        <v>26.978000000000002</v>
      </c>
      <c r="G126" s="6"/>
      <c r="H126" s="7">
        <v>2.5910000000000002</v>
      </c>
      <c r="I126" s="6"/>
      <c r="J126" s="7">
        <v>10.411</v>
      </c>
      <c r="K126" s="6"/>
      <c r="L126" s="7" t="s">
        <v>327</v>
      </c>
      <c r="M126" s="6"/>
    </row>
    <row r="127" spans="2:13" ht="16.2" x14ac:dyDescent="0.3">
      <c r="B127" s="6"/>
      <c r="C127" s="6"/>
      <c r="D127" s="6" t="s">
        <v>321</v>
      </c>
      <c r="E127" s="6"/>
      <c r="F127" s="7">
        <v>25.145</v>
      </c>
      <c r="G127" s="6"/>
      <c r="H127" s="7">
        <v>2.5910000000000002</v>
      </c>
      <c r="I127" s="6"/>
      <c r="J127" s="7">
        <v>9.7040000000000006</v>
      </c>
      <c r="K127" s="6"/>
      <c r="L127" s="7" t="s">
        <v>328</v>
      </c>
      <c r="M127" s="6"/>
    </row>
    <row r="128" spans="2:13" ht="16.2" x14ac:dyDescent="0.3">
      <c r="B128" s="6"/>
      <c r="C128" s="6"/>
      <c r="D128" s="6" t="s">
        <v>323</v>
      </c>
      <c r="E128" s="6"/>
      <c r="F128" s="7">
        <v>23.492000000000001</v>
      </c>
      <c r="G128" s="6"/>
      <c r="H128" s="7">
        <v>2.5910000000000002</v>
      </c>
      <c r="I128" s="6"/>
      <c r="J128" s="7">
        <v>9.0660000000000007</v>
      </c>
      <c r="K128" s="6"/>
      <c r="L128" s="7" t="s">
        <v>329</v>
      </c>
      <c r="M128" s="6"/>
    </row>
    <row r="129" spans="1:17" x14ac:dyDescent="0.3">
      <c r="B129" s="6" t="s">
        <v>317</v>
      </c>
      <c r="C129" s="6"/>
      <c r="D129" s="6" t="s">
        <v>319</v>
      </c>
      <c r="E129" s="6"/>
      <c r="F129" s="7">
        <v>1.9359999999999999</v>
      </c>
      <c r="G129" s="6"/>
      <c r="H129" s="7">
        <v>2.5910000000000002</v>
      </c>
      <c r="I129" s="6"/>
      <c r="J129" s="7">
        <v>0.747</v>
      </c>
      <c r="K129" s="6"/>
      <c r="L129" s="7">
        <v>1</v>
      </c>
      <c r="M129" s="6"/>
    </row>
    <row r="130" spans="1:17" x14ac:dyDescent="0.3">
      <c r="B130" s="6"/>
      <c r="C130" s="6"/>
      <c r="D130" s="6" t="s">
        <v>321</v>
      </c>
      <c r="E130" s="6"/>
      <c r="F130" s="7">
        <v>0.10299999999999999</v>
      </c>
      <c r="G130" s="6"/>
      <c r="H130" s="7">
        <v>2.5910000000000002</v>
      </c>
      <c r="I130" s="6"/>
      <c r="J130" s="7">
        <v>0.04</v>
      </c>
      <c r="K130" s="6"/>
      <c r="L130" s="7">
        <v>1</v>
      </c>
      <c r="M130" s="6"/>
    </row>
    <row r="131" spans="1:17" x14ac:dyDescent="0.3">
      <c r="B131" s="6"/>
      <c r="C131" s="6"/>
      <c r="D131" s="6" t="s">
        <v>323</v>
      </c>
      <c r="E131" s="6"/>
      <c r="F131" s="7">
        <v>-1.55</v>
      </c>
      <c r="G131" s="6"/>
      <c r="H131" s="7">
        <v>2.5910000000000002</v>
      </c>
      <c r="I131" s="6"/>
      <c r="J131" s="7">
        <v>-0.59799999999999998</v>
      </c>
      <c r="K131" s="6"/>
      <c r="L131" s="7">
        <v>1</v>
      </c>
      <c r="M131" s="6"/>
    </row>
    <row r="132" spans="1:17" x14ac:dyDescent="0.3">
      <c r="B132" s="6" t="s">
        <v>319</v>
      </c>
      <c r="C132" s="6"/>
      <c r="D132" s="6" t="s">
        <v>321</v>
      </c>
      <c r="E132" s="6"/>
      <c r="F132" s="7">
        <v>-1.833</v>
      </c>
      <c r="G132" s="6"/>
      <c r="H132" s="7">
        <v>2.5910000000000002</v>
      </c>
      <c r="I132" s="6"/>
      <c r="J132" s="7">
        <v>-0.70799999999999996</v>
      </c>
      <c r="K132" s="6"/>
      <c r="L132" s="7">
        <v>1</v>
      </c>
      <c r="M132" s="6"/>
    </row>
    <row r="133" spans="1:17" x14ac:dyDescent="0.3">
      <c r="B133" s="6"/>
      <c r="C133" s="6"/>
      <c r="D133" s="6" t="s">
        <v>323</v>
      </c>
      <c r="E133" s="6"/>
      <c r="F133" s="7">
        <v>-3.4860000000000002</v>
      </c>
      <c r="G133" s="6"/>
      <c r="H133" s="7">
        <v>2.5910000000000002</v>
      </c>
      <c r="I133" s="6"/>
      <c r="J133" s="7">
        <v>-1.345</v>
      </c>
      <c r="K133" s="6"/>
      <c r="L133" s="7">
        <v>1</v>
      </c>
      <c r="M133" s="6"/>
    </row>
    <row r="134" spans="1:17" x14ac:dyDescent="0.3">
      <c r="B134" s="6" t="s">
        <v>321</v>
      </c>
      <c r="C134" s="6"/>
      <c r="D134" s="6" t="s">
        <v>323</v>
      </c>
      <c r="E134" s="6"/>
      <c r="F134" s="7">
        <v>-1.653</v>
      </c>
      <c r="G134" s="6"/>
      <c r="H134" s="7">
        <v>2.5910000000000002</v>
      </c>
      <c r="I134" s="6"/>
      <c r="J134" s="7">
        <v>-0.63800000000000001</v>
      </c>
      <c r="K134" s="6"/>
      <c r="L134" s="7">
        <v>1</v>
      </c>
      <c r="M134" s="6"/>
    </row>
    <row r="135" spans="1:17" ht="15" thickBot="1" x14ac:dyDescent="0.35">
      <c r="B135" s="16"/>
      <c r="C135" s="16"/>
      <c r="D135" s="16"/>
      <c r="E135" s="16"/>
      <c r="F135" s="16"/>
      <c r="G135" s="16"/>
      <c r="H135" s="16"/>
      <c r="I135" s="16"/>
      <c r="J135" s="16"/>
      <c r="K135" s="16"/>
      <c r="L135" s="16"/>
      <c r="M135" s="16"/>
    </row>
    <row r="136" spans="1:17" ht="14.4" customHeight="1" x14ac:dyDescent="0.3">
      <c r="B136" s="17" t="s">
        <v>330</v>
      </c>
      <c r="C136" s="17"/>
      <c r="D136" s="17"/>
      <c r="E136" s="17"/>
      <c r="F136" s="17"/>
      <c r="G136" s="17"/>
      <c r="H136" s="17"/>
      <c r="I136" s="17"/>
      <c r="J136" s="17"/>
      <c r="K136" s="17"/>
      <c r="L136" s="17"/>
      <c r="M136" s="17"/>
    </row>
    <row r="138" spans="1:17" s="4" customFormat="1" x14ac:dyDescent="0.3">
      <c r="A138"/>
    </row>
    <row r="140" spans="1:17" ht="23.4" x14ac:dyDescent="0.3">
      <c r="B140" s="5" t="s">
        <v>331</v>
      </c>
    </row>
    <row r="142" spans="1:17" ht="15" thickBot="1" x14ac:dyDescent="0.35">
      <c r="B142" s="14" t="s">
        <v>225</v>
      </c>
      <c r="C142" s="14"/>
      <c r="D142" s="14"/>
      <c r="E142" s="14"/>
      <c r="F142" s="14"/>
      <c r="G142" s="14"/>
      <c r="H142" s="14"/>
      <c r="I142" s="14"/>
      <c r="J142" s="14"/>
      <c r="K142" s="14"/>
      <c r="L142" s="14"/>
      <c r="M142" s="14"/>
      <c r="N142" s="14"/>
      <c r="O142" s="14"/>
      <c r="P142" s="14"/>
      <c r="Q142" s="14"/>
    </row>
    <row r="143" spans="1:17" ht="15" thickBot="1" x14ac:dyDescent="0.35">
      <c r="B143" s="15" t="s">
        <v>226</v>
      </c>
      <c r="C143" s="15"/>
      <c r="D143" s="15" t="s">
        <v>289</v>
      </c>
      <c r="E143" s="15"/>
      <c r="F143" s="15" t="s">
        <v>227</v>
      </c>
      <c r="G143" s="15"/>
      <c r="H143" s="15" t="s">
        <v>228</v>
      </c>
      <c r="I143" s="15"/>
      <c r="J143" s="15" t="s">
        <v>229</v>
      </c>
      <c r="K143" s="15"/>
      <c r="L143" s="15" t="s">
        <v>230</v>
      </c>
      <c r="M143" s="15"/>
      <c r="N143" s="15" t="s">
        <v>231</v>
      </c>
      <c r="O143" s="15"/>
      <c r="P143" s="15" t="s">
        <v>232</v>
      </c>
      <c r="Q143" s="15"/>
    </row>
    <row r="144" spans="1:17" ht="32.4" x14ac:dyDescent="0.3">
      <c r="B144" s="6" t="s">
        <v>233</v>
      </c>
      <c r="C144" s="6"/>
      <c r="D144" s="6" t="s">
        <v>290</v>
      </c>
      <c r="E144" s="6"/>
      <c r="F144" s="7">
        <v>13925.897000000001</v>
      </c>
      <c r="G144" s="6" t="s">
        <v>291</v>
      </c>
      <c r="H144" s="7">
        <v>4</v>
      </c>
      <c r="I144" s="6" t="s">
        <v>291</v>
      </c>
      <c r="J144" s="7">
        <v>3481.4740000000002</v>
      </c>
      <c r="K144" s="6" t="s">
        <v>291</v>
      </c>
      <c r="L144" s="7">
        <v>34.695999999999998</v>
      </c>
      <c r="M144" s="6" t="s">
        <v>291</v>
      </c>
      <c r="N144" s="7" t="s">
        <v>332</v>
      </c>
      <c r="O144" s="6" t="s">
        <v>291</v>
      </c>
      <c r="P144" s="7">
        <v>0.623</v>
      </c>
      <c r="Q144" s="6"/>
    </row>
    <row r="145" spans="2:17" ht="32.4" x14ac:dyDescent="0.3">
      <c r="B145" s="6"/>
      <c r="C145" s="6"/>
      <c r="D145" s="6" t="s">
        <v>293</v>
      </c>
      <c r="E145" s="6"/>
      <c r="F145" s="7">
        <v>13925.897000000001</v>
      </c>
      <c r="G145" s="6"/>
      <c r="H145" s="7">
        <v>1.718</v>
      </c>
      <c r="I145" s="6"/>
      <c r="J145" s="7">
        <v>8106.5010000000002</v>
      </c>
      <c r="K145" s="6"/>
      <c r="L145" s="7">
        <v>34.695999999999998</v>
      </c>
      <c r="M145" s="6"/>
      <c r="N145" s="7" t="s">
        <v>333</v>
      </c>
      <c r="O145" s="6"/>
      <c r="P145" s="7">
        <v>0.623</v>
      </c>
      <c r="Q145" s="6"/>
    </row>
    <row r="146" spans="2:17" x14ac:dyDescent="0.3">
      <c r="B146" s="6" t="s">
        <v>253</v>
      </c>
      <c r="C146" s="6"/>
      <c r="D146" s="6" t="s">
        <v>290</v>
      </c>
      <c r="E146" s="6"/>
      <c r="F146" s="7">
        <v>336.476</v>
      </c>
      <c r="G146" s="6" t="s">
        <v>291</v>
      </c>
      <c r="H146" s="7">
        <v>4</v>
      </c>
      <c r="I146" s="6" t="s">
        <v>291</v>
      </c>
      <c r="J146" s="7">
        <v>84.119</v>
      </c>
      <c r="K146" s="6" t="s">
        <v>291</v>
      </c>
      <c r="L146" s="7">
        <v>0.83799999999999997</v>
      </c>
      <c r="M146" s="6" t="s">
        <v>291</v>
      </c>
      <c r="N146" s="7">
        <v>0.505</v>
      </c>
      <c r="O146" s="6" t="s">
        <v>291</v>
      </c>
      <c r="P146" s="7">
        <v>3.7999999999999999E-2</v>
      </c>
      <c r="Q146" s="6"/>
    </row>
    <row r="147" spans="2:17" x14ac:dyDescent="0.3">
      <c r="B147" s="6"/>
      <c r="C147" s="6"/>
      <c r="D147" s="6" t="s">
        <v>293</v>
      </c>
      <c r="E147" s="6"/>
      <c r="F147" s="7">
        <v>336.476</v>
      </c>
      <c r="G147" s="6"/>
      <c r="H147" s="7">
        <v>1.718</v>
      </c>
      <c r="I147" s="6"/>
      <c r="J147" s="7">
        <v>195.86799999999999</v>
      </c>
      <c r="K147" s="6"/>
      <c r="L147" s="7">
        <v>0.83799999999999997</v>
      </c>
      <c r="M147" s="6"/>
      <c r="N147" s="7">
        <v>0.42499999999999999</v>
      </c>
      <c r="O147" s="6"/>
      <c r="P147" s="7">
        <v>3.7999999999999999E-2</v>
      </c>
      <c r="Q147" s="6"/>
    </row>
    <row r="148" spans="2:17" x14ac:dyDescent="0.3">
      <c r="B148" s="6" t="s">
        <v>234</v>
      </c>
      <c r="C148" s="6"/>
      <c r="D148" s="6" t="s">
        <v>290</v>
      </c>
      <c r="E148" s="6"/>
      <c r="F148" s="7">
        <v>8428.8150000000005</v>
      </c>
      <c r="G148" s="6"/>
      <c r="H148" s="7">
        <v>84</v>
      </c>
      <c r="I148" s="6"/>
      <c r="J148" s="7">
        <v>100.343</v>
      </c>
      <c r="K148" s="6"/>
      <c r="L148" s="7"/>
      <c r="M148" s="6"/>
      <c r="N148" s="7"/>
      <c r="O148" s="6"/>
      <c r="P148" s="7"/>
      <c r="Q148" s="6"/>
    </row>
    <row r="149" spans="2:17" x14ac:dyDescent="0.3">
      <c r="B149" s="6"/>
      <c r="C149" s="6"/>
      <c r="D149" s="6" t="s">
        <v>293</v>
      </c>
      <c r="E149" s="6"/>
      <c r="F149" s="7">
        <v>8428.8150000000005</v>
      </c>
      <c r="G149" s="6"/>
      <c r="H149" s="7">
        <v>36.075000000000003</v>
      </c>
      <c r="I149" s="6"/>
      <c r="J149" s="7">
        <v>233.64599999999999</v>
      </c>
      <c r="K149" s="6"/>
      <c r="L149" s="7"/>
      <c r="M149" s="6"/>
      <c r="N149" s="7"/>
      <c r="O149" s="6"/>
      <c r="P149" s="7"/>
      <c r="Q149" s="6"/>
    </row>
    <row r="150" spans="2:17" ht="32.4" x14ac:dyDescent="0.3">
      <c r="B150" s="6" t="s">
        <v>235</v>
      </c>
      <c r="C150" s="6"/>
      <c r="D150" s="6" t="s">
        <v>290</v>
      </c>
      <c r="E150" s="6"/>
      <c r="F150" s="7">
        <v>11383.839</v>
      </c>
      <c r="G150" s="6"/>
      <c r="H150" s="7">
        <v>1</v>
      </c>
      <c r="I150" s="6"/>
      <c r="J150" s="7">
        <v>11383.839</v>
      </c>
      <c r="K150" s="6"/>
      <c r="L150" s="7">
        <v>15.023999999999999</v>
      </c>
      <c r="M150" s="6"/>
      <c r="N150" s="7" t="s">
        <v>334</v>
      </c>
      <c r="O150" s="6"/>
      <c r="P150" s="7">
        <v>0.41699999999999998</v>
      </c>
      <c r="Q150" s="6"/>
    </row>
    <row r="151" spans="2:17" ht="28.8" x14ac:dyDescent="0.3">
      <c r="B151" s="6" t="s">
        <v>254</v>
      </c>
      <c r="C151" s="6"/>
      <c r="D151" s="6" t="s">
        <v>290</v>
      </c>
      <c r="E151" s="6"/>
      <c r="F151" s="7">
        <v>629.66999999999996</v>
      </c>
      <c r="G151" s="6"/>
      <c r="H151" s="7">
        <v>1</v>
      </c>
      <c r="I151" s="6"/>
      <c r="J151" s="7">
        <v>629.66999999999996</v>
      </c>
      <c r="K151" s="6"/>
      <c r="L151" s="7">
        <v>0.83099999999999996</v>
      </c>
      <c r="M151" s="6"/>
      <c r="N151" s="7">
        <v>0.372</v>
      </c>
      <c r="O151" s="6"/>
      <c r="P151" s="7">
        <v>3.7999999999999999E-2</v>
      </c>
      <c r="Q151" s="6"/>
    </row>
    <row r="152" spans="2:17" x14ac:dyDescent="0.3">
      <c r="B152" s="6" t="s">
        <v>234</v>
      </c>
      <c r="C152" s="6"/>
      <c r="D152" s="6" t="s">
        <v>290</v>
      </c>
      <c r="E152" s="6"/>
      <c r="F152" s="7">
        <v>15912.382</v>
      </c>
      <c r="G152" s="6"/>
      <c r="H152" s="7">
        <v>21</v>
      </c>
      <c r="I152" s="6"/>
      <c r="J152" s="7">
        <v>757.73199999999997</v>
      </c>
      <c r="K152" s="6"/>
      <c r="L152" s="7"/>
      <c r="M152" s="6"/>
      <c r="N152" s="7"/>
      <c r="O152" s="6"/>
      <c r="P152" s="7"/>
      <c r="Q152" s="6"/>
    </row>
    <row r="153" spans="2:17" ht="32.4" x14ac:dyDescent="0.3">
      <c r="B153" s="6" t="s">
        <v>236</v>
      </c>
      <c r="C153" s="6"/>
      <c r="D153" s="6" t="s">
        <v>290</v>
      </c>
      <c r="E153" s="6"/>
      <c r="F153" s="7">
        <v>1300.5840000000001</v>
      </c>
      <c r="G153" s="6" t="s">
        <v>291</v>
      </c>
      <c r="H153" s="7">
        <v>4</v>
      </c>
      <c r="I153" s="6" t="s">
        <v>291</v>
      </c>
      <c r="J153" s="7">
        <v>325.14600000000002</v>
      </c>
      <c r="K153" s="6" t="s">
        <v>291</v>
      </c>
      <c r="L153" s="7">
        <v>5.8659999999999997</v>
      </c>
      <c r="M153" s="6" t="s">
        <v>291</v>
      </c>
      <c r="N153" s="7" t="s">
        <v>335</v>
      </c>
      <c r="O153" s="6" t="s">
        <v>291</v>
      </c>
      <c r="P153" s="7">
        <v>0.218</v>
      </c>
      <c r="Q153" s="6"/>
    </row>
    <row r="154" spans="2:17" x14ac:dyDescent="0.3">
      <c r="B154" s="6"/>
      <c r="C154" s="6"/>
      <c r="D154" s="6" t="s">
        <v>293</v>
      </c>
      <c r="E154" s="6"/>
      <c r="F154" s="7">
        <v>1300.5840000000001</v>
      </c>
      <c r="G154" s="6"/>
      <c r="H154" s="7">
        <v>2.3370000000000002</v>
      </c>
      <c r="I154" s="6"/>
      <c r="J154" s="7">
        <v>556.47400000000005</v>
      </c>
      <c r="K154" s="6"/>
      <c r="L154" s="7">
        <v>5.8659999999999997</v>
      </c>
      <c r="M154" s="6"/>
      <c r="N154" s="7">
        <v>3.0000000000000001E-3</v>
      </c>
      <c r="O154" s="6"/>
      <c r="P154" s="7">
        <v>0.218</v>
      </c>
      <c r="Q154" s="6"/>
    </row>
    <row r="155" spans="2:17" ht="28.8" x14ac:dyDescent="0.3">
      <c r="B155" s="6" t="s">
        <v>255</v>
      </c>
      <c r="C155" s="6"/>
      <c r="D155" s="6" t="s">
        <v>290</v>
      </c>
      <c r="E155" s="6"/>
      <c r="F155" s="7">
        <v>169.03</v>
      </c>
      <c r="G155" s="6" t="s">
        <v>291</v>
      </c>
      <c r="H155" s="7">
        <v>4</v>
      </c>
      <c r="I155" s="6" t="s">
        <v>291</v>
      </c>
      <c r="J155" s="7">
        <v>42.256999999999998</v>
      </c>
      <c r="K155" s="6" t="s">
        <v>291</v>
      </c>
      <c r="L155" s="7">
        <v>0.76200000000000001</v>
      </c>
      <c r="M155" s="6" t="s">
        <v>291</v>
      </c>
      <c r="N155" s="7">
        <v>0.55300000000000005</v>
      </c>
      <c r="O155" s="6" t="s">
        <v>291</v>
      </c>
      <c r="P155" s="7">
        <v>3.5000000000000003E-2</v>
      </c>
      <c r="Q155" s="6"/>
    </row>
    <row r="156" spans="2:17" x14ac:dyDescent="0.3">
      <c r="B156" s="6"/>
      <c r="C156" s="6"/>
      <c r="D156" s="6" t="s">
        <v>293</v>
      </c>
      <c r="E156" s="6"/>
      <c r="F156" s="7">
        <v>169.03</v>
      </c>
      <c r="G156" s="6"/>
      <c r="H156" s="7">
        <v>2.3370000000000002</v>
      </c>
      <c r="I156" s="6"/>
      <c r="J156" s="7">
        <v>72.322000000000003</v>
      </c>
      <c r="K156" s="6"/>
      <c r="L156" s="7">
        <v>0.76200000000000001</v>
      </c>
      <c r="M156" s="6"/>
      <c r="N156" s="7">
        <v>0.49099999999999999</v>
      </c>
      <c r="O156" s="6"/>
      <c r="P156" s="7">
        <v>3.5000000000000003E-2</v>
      </c>
      <c r="Q156" s="6"/>
    </row>
    <row r="157" spans="2:17" x14ac:dyDescent="0.3">
      <c r="B157" s="6" t="s">
        <v>234</v>
      </c>
      <c r="C157" s="6"/>
      <c r="D157" s="6" t="s">
        <v>290</v>
      </c>
      <c r="E157" s="6"/>
      <c r="F157" s="7">
        <v>4656.0079999999998</v>
      </c>
      <c r="G157" s="6"/>
      <c r="H157" s="7">
        <v>84</v>
      </c>
      <c r="I157" s="6"/>
      <c r="J157" s="7">
        <v>55.429000000000002</v>
      </c>
      <c r="K157" s="6"/>
      <c r="L157" s="7"/>
      <c r="M157" s="6"/>
      <c r="N157" s="7"/>
      <c r="O157" s="6"/>
      <c r="P157" s="7"/>
      <c r="Q157" s="6"/>
    </row>
    <row r="158" spans="2:17" x14ac:dyDescent="0.3">
      <c r="B158" s="6"/>
      <c r="C158" s="6"/>
      <c r="D158" s="6" t="s">
        <v>293</v>
      </c>
      <c r="E158" s="6"/>
      <c r="F158" s="7">
        <v>4656.0079999999998</v>
      </c>
      <c r="G158" s="6"/>
      <c r="H158" s="7">
        <v>49.081000000000003</v>
      </c>
      <c r="I158" s="6"/>
      <c r="J158" s="7">
        <v>94.864000000000004</v>
      </c>
      <c r="K158" s="6"/>
      <c r="L158" s="7"/>
      <c r="M158" s="6"/>
      <c r="N158" s="7"/>
      <c r="O158" s="6"/>
      <c r="P158" s="7"/>
      <c r="Q158" s="6"/>
    </row>
    <row r="159" spans="2:17" ht="15" thickBot="1" x14ac:dyDescent="0.35">
      <c r="B159" s="16"/>
      <c r="C159" s="16"/>
      <c r="D159" s="16"/>
      <c r="E159" s="16"/>
      <c r="F159" s="16"/>
      <c r="G159" s="16"/>
      <c r="H159" s="16"/>
      <c r="I159" s="16"/>
      <c r="J159" s="16"/>
      <c r="K159" s="16"/>
      <c r="L159" s="16"/>
      <c r="M159" s="16"/>
      <c r="N159" s="16"/>
      <c r="O159" s="16"/>
      <c r="P159" s="16"/>
      <c r="Q159" s="16"/>
    </row>
    <row r="160" spans="2:17" ht="14.4" customHeight="1" x14ac:dyDescent="0.3">
      <c r="B160" s="17" t="s">
        <v>296</v>
      </c>
      <c r="C160" s="17"/>
      <c r="D160" s="17"/>
      <c r="E160" s="17"/>
      <c r="F160" s="17"/>
      <c r="G160" s="17"/>
      <c r="H160" s="17"/>
      <c r="I160" s="17"/>
      <c r="J160" s="17"/>
      <c r="K160" s="17"/>
      <c r="L160" s="17"/>
      <c r="M160" s="17"/>
      <c r="N160" s="17"/>
      <c r="O160" s="17"/>
      <c r="P160" s="17"/>
      <c r="Q160" s="17"/>
    </row>
    <row r="161" spans="2:17" ht="14.4" customHeight="1" x14ac:dyDescent="0.3">
      <c r="B161" s="18" t="s">
        <v>237</v>
      </c>
      <c r="C161" s="18"/>
      <c r="D161" s="18"/>
      <c r="E161" s="18"/>
      <c r="F161" s="18"/>
      <c r="G161" s="18"/>
      <c r="H161" s="18"/>
      <c r="I161" s="18"/>
      <c r="J161" s="18"/>
      <c r="K161" s="18"/>
      <c r="L161" s="18"/>
      <c r="M161" s="18"/>
      <c r="N161" s="18"/>
      <c r="O161" s="18"/>
      <c r="P161" s="18"/>
      <c r="Q161" s="18"/>
    </row>
    <row r="162" spans="2:17" ht="14.4" customHeight="1" x14ac:dyDescent="0.3">
      <c r="B162" s="19" t="s">
        <v>297</v>
      </c>
      <c r="C162" s="19"/>
      <c r="D162" s="19"/>
      <c r="E162" s="19"/>
      <c r="F162" s="19"/>
      <c r="G162" s="19"/>
      <c r="H162" s="19"/>
      <c r="I162" s="19"/>
      <c r="J162" s="19"/>
      <c r="K162" s="19"/>
      <c r="L162" s="19"/>
      <c r="M162" s="19"/>
      <c r="N162" s="19"/>
      <c r="O162" s="19"/>
      <c r="P162" s="19"/>
      <c r="Q162" s="19"/>
    </row>
    <row r="164" spans="2:17" ht="15" thickBot="1" x14ac:dyDescent="0.35">
      <c r="B164" s="14" t="s">
        <v>238</v>
      </c>
      <c r="C164" s="14"/>
      <c r="D164" s="14"/>
      <c r="E164" s="14"/>
      <c r="F164" s="14"/>
      <c r="G164" s="14"/>
      <c r="H164" s="14"/>
      <c r="I164" s="14"/>
      <c r="J164" s="14"/>
      <c r="K164" s="14"/>
      <c r="L164" s="14"/>
      <c r="M164" s="14"/>
      <c r="N164" s="14"/>
      <c r="O164" s="14"/>
    </row>
    <row r="165" spans="2:17" ht="15" thickBot="1" x14ac:dyDescent="0.35">
      <c r="B165" s="15" t="s">
        <v>226</v>
      </c>
      <c r="C165" s="15"/>
      <c r="D165" s="15" t="s">
        <v>227</v>
      </c>
      <c r="E165" s="15"/>
      <c r="F165" s="15" t="s">
        <v>228</v>
      </c>
      <c r="G165" s="15"/>
      <c r="H165" s="15" t="s">
        <v>229</v>
      </c>
      <c r="I165" s="15"/>
      <c r="J165" s="15" t="s">
        <v>230</v>
      </c>
      <c r="K165" s="15"/>
      <c r="L165" s="15" t="s">
        <v>231</v>
      </c>
      <c r="M165" s="15"/>
      <c r="N165" s="15" t="s">
        <v>232</v>
      </c>
      <c r="O165" s="15"/>
    </row>
    <row r="166" spans="2:17" x14ac:dyDescent="0.3">
      <c r="B166" s="6" t="s">
        <v>1</v>
      </c>
      <c r="C166" s="6"/>
      <c r="D166" s="7">
        <v>1526.509</v>
      </c>
      <c r="E166" s="6"/>
      <c r="F166" s="7">
        <v>1</v>
      </c>
      <c r="G166" s="6"/>
      <c r="H166" s="7">
        <v>1526.509</v>
      </c>
      <c r="I166" s="6"/>
      <c r="J166" s="7">
        <v>0.75800000000000001</v>
      </c>
      <c r="K166" s="6"/>
      <c r="L166" s="7">
        <v>0.39400000000000002</v>
      </c>
      <c r="M166" s="6"/>
      <c r="N166" s="7">
        <v>3.5000000000000003E-2</v>
      </c>
      <c r="O166" s="6"/>
    </row>
    <row r="167" spans="2:17" x14ac:dyDescent="0.3">
      <c r="B167" s="6" t="s">
        <v>234</v>
      </c>
      <c r="C167" s="6"/>
      <c r="D167" s="7">
        <v>42281.283000000003</v>
      </c>
      <c r="E167" s="6"/>
      <c r="F167" s="7">
        <v>21</v>
      </c>
      <c r="G167" s="6"/>
      <c r="H167" s="7">
        <v>2013.394</v>
      </c>
      <c r="I167" s="6"/>
      <c r="J167" s="7"/>
      <c r="K167" s="6"/>
      <c r="L167" s="7"/>
      <c r="M167" s="6"/>
      <c r="N167" s="7"/>
      <c r="O167" s="6"/>
    </row>
    <row r="168" spans="2:17" ht="15" thickBot="1" x14ac:dyDescent="0.35">
      <c r="B168" s="16"/>
      <c r="C168" s="16"/>
      <c r="D168" s="16"/>
      <c r="E168" s="16"/>
      <c r="F168" s="16"/>
      <c r="G168" s="16"/>
      <c r="H168" s="16"/>
      <c r="I168" s="16"/>
      <c r="J168" s="16"/>
      <c r="K168" s="16"/>
      <c r="L168" s="16"/>
      <c r="M168" s="16"/>
      <c r="N168" s="16"/>
      <c r="O168" s="16"/>
    </row>
    <row r="169" spans="2:17" ht="14.4" customHeight="1" x14ac:dyDescent="0.3">
      <c r="B169" s="17" t="s">
        <v>237</v>
      </c>
      <c r="C169" s="17"/>
      <c r="D169" s="17"/>
      <c r="E169" s="17"/>
      <c r="F169" s="17"/>
      <c r="G169" s="17"/>
      <c r="H169" s="17"/>
      <c r="I169" s="17"/>
      <c r="J169" s="17"/>
      <c r="K169" s="17"/>
      <c r="L169" s="17"/>
      <c r="M169" s="17"/>
      <c r="N169" s="17"/>
      <c r="O169" s="17"/>
    </row>
    <row r="172" spans="2:17" ht="18" x14ac:dyDescent="0.3">
      <c r="B172" s="8" t="s">
        <v>298</v>
      </c>
    </row>
    <row r="174" spans="2:17" ht="15" thickBot="1" x14ac:dyDescent="0.35">
      <c r="B174" s="14" t="s">
        <v>299</v>
      </c>
      <c r="C174" s="14"/>
      <c r="D174" s="14"/>
      <c r="E174" s="14"/>
      <c r="F174" s="14"/>
      <c r="G174" s="14"/>
      <c r="H174" s="14"/>
      <c r="I174" s="14"/>
      <c r="J174" s="14"/>
      <c r="K174" s="14"/>
      <c r="L174" s="14"/>
      <c r="M174" s="14"/>
      <c r="N174" s="14"/>
      <c r="O174" s="14"/>
      <c r="P174" s="14"/>
      <c r="Q174" s="14"/>
    </row>
    <row r="175" spans="2:17" ht="25.8" customHeight="1" thickBot="1" x14ac:dyDescent="0.35">
      <c r="B175" s="15"/>
      <c r="C175" s="15"/>
      <c r="D175" s="15" t="s">
        <v>300</v>
      </c>
      <c r="E175" s="15"/>
      <c r="F175" s="15" t="s">
        <v>301</v>
      </c>
      <c r="G175" s="15"/>
      <c r="H175" s="15" t="s">
        <v>228</v>
      </c>
      <c r="I175" s="15"/>
      <c r="J175" s="15" t="s">
        <v>302</v>
      </c>
      <c r="K175" s="15"/>
      <c r="L175" s="15" t="s">
        <v>303</v>
      </c>
      <c r="M175" s="15"/>
      <c r="N175" s="15" t="s">
        <v>304</v>
      </c>
      <c r="O175" s="15"/>
      <c r="P175" s="15" t="s">
        <v>305</v>
      </c>
      <c r="Q175" s="15"/>
    </row>
    <row r="176" spans="2:17" ht="16.2" x14ac:dyDescent="0.3">
      <c r="B176" s="6" t="s">
        <v>233</v>
      </c>
      <c r="C176" s="6"/>
      <c r="D176" s="7">
        <v>8.4000000000000005E-2</v>
      </c>
      <c r="E176" s="6"/>
      <c r="F176" s="7">
        <v>48.195999999999998</v>
      </c>
      <c r="G176" s="6"/>
      <c r="H176" s="7">
        <v>9</v>
      </c>
      <c r="I176" s="6"/>
      <c r="J176" s="7" t="s">
        <v>336</v>
      </c>
      <c r="K176" s="6"/>
      <c r="L176" s="7">
        <v>0.42899999999999999</v>
      </c>
      <c r="M176" s="6"/>
      <c r="N176" s="7">
        <v>0.46400000000000002</v>
      </c>
      <c r="O176" s="6"/>
      <c r="P176" s="7">
        <v>0.25</v>
      </c>
      <c r="Q176" s="6"/>
    </row>
    <row r="177" spans="2:17" x14ac:dyDescent="0.3">
      <c r="B177" s="6" t="s">
        <v>236</v>
      </c>
      <c r="C177" s="6"/>
      <c r="D177" s="7">
        <v>0.317</v>
      </c>
      <c r="E177" s="6"/>
      <c r="F177" s="7">
        <v>22.3</v>
      </c>
      <c r="G177" s="6"/>
      <c r="H177" s="7">
        <v>9</v>
      </c>
      <c r="I177" s="6"/>
      <c r="J177" s="7">
        <v>8.0000000000000002E-3</v>
      </c>
      <c r="K177" s="6"/>
      <c r="L177" s="7">
        <v>0.58399999999999996</v>
      </c>
      <c r="M177" s="6"/>
      <c r="N177" s="7">
        <v>0.66200000000000003</v>
      </c>
      <c r="O177" s="6"/>
      <c r="P177" s="7">
        <v>0.25</v>
      </c>
      <c r="Q177" s="6"/>
    </row>
    <row r="178" spans="2:17" ht="15" thickBot="1" x14ac:dyDescent="0.35">
      <c r="B178" s="16"/>
      <c r="C178" s="16"/>
      <c r="D178" s="16"/>
      <c r="E178" s="16"/>
      <c r="F178" s="16"/>
      <c r="G178" s="16"/>
      <c r="H178" s="16"/>
      <c r="I178" s="16"/>
      <c r="J178" s="16"/>
      <c r="K178" s="16"/>
      <c r="L178" s="16"/>
      <c r="M178" s="16"/>
      <c r="N178" s="16"/>
      <c r="O178" s="16"/>
      <c r="P178" s="16"/>
      <c r="Q178" s="16"/>
    </row>
    <row r="181" spans="2:17" ht="18" x14ac:dyDescent="0.3">
      <c r="B181" s="8" t="s">
        <v>239</v>
      </c>
    </row>
    <row r="183" spans="2:17" ht="15" thickBot="1" x14ac:dyDescent="0.35">
      <c r="B183" s="14" t="s">
        <v>240</v>
      </c>
      <c r="C183" s="14"/>
      <c r="D183" s="14"/>
      <c r="E183" s="14"/>
      <c r="F183" s="14"/>
      <c r="G183" s="14"/>
      <c r="H183" s="14"/>
      <c r="I183" s="14"/>
      <c r="J183" s="14"/>
      <c r="K183" s="14"/>
      <c r="L183" s="14"/>
      <c r="M183" s="14"/>
    </row>
    <row r="184" spans="2:17" ht="15.6" customHeight="1" thickBot="1" x14ac:dyDescent="0.35">
      <c r="B184" s="15"/>
      <c r="C184" s="15"/>
      <c r="D184" s="15"/>
      <c r="E184" s="15"/>
      <c r="F184" s="15" t="s">
        <v>241</v>
      </c>
      <c r="G184" s="15"/>
      <c r="H184" s="15" t="s">
        <v>242</v>
      </c>
      <c r="I184" s="15"/>
      <c r="J184" s="15" t="s">
        <v>243</v>
      </c>
      <c r="K184" s="15"/>
      <c r="L184" s="15" t="s">
        <v>244</v>
      </c>
      <c r="M184" s="15"/>
    </row>
    <row r="185" spans="2:17" x14ac:dyDescent="0.3">
      <c r="B185" s="6" t="s">
        <v>307</v>
      </c>
      <c r="C185" s="6"/>
      <c r="D185" s="6" t="s">
        <v>308</v>
      </c>
      <c r="E185" s="6"/>
      <c r="F185" s="7">
        <v>10.457000000000001</v>
      </c>
      <c r="G185" s="6"/>
      <c r="H185" s="7">
        <v>2.6659999999999999</v>
      </c>
      <c r="I185" s="6"/>
      <c r="J185" s="7">
        <v>3.9220000000000002</v>
      </c>
      <c r="K185" s="6"/>
      <c r="L185" s="7">
        <v>6.0000000000000001E-3</v>
      </c>
      <c r="M185" s="6"/>
    </row>
    <row r="186" spans="2:17" ht="16.2" x14ac:dyDescent="0.3">
      <c r="B186" s="6"/>
      <c r="C186" s="6"/>
      <c r="D186" s="6" t="s">
        <v>310</v>
      </c>
      <c r="E186" s="6"/>
      <c r="F186" s="7">
        <v>16.343</v>
      </c>
      <c r="G186" s="6"/>
      <c r="H186" s="7">
        <v>2.6659999999999999</v>
      </c>
      <c r="I186" s="6"/>
      <c r="J186" s="7">
        <v>6.13</v>
      </c>
      <c r="K186" s="6"/>
      <c r="L186" s="7" t="s">
        <v>337</v>
      </c>
      <c r="M186" s="6"/>
    </row>
    <row r="187" spans="2:17" ht="16.2" x14ac:dyDescent="0.3">
      <c r="B187" s="6"/>
      <c r="C187" s="6"/>
      <c r="D187" s="6" t="s">
        <v>312</v>
      </c>
      <c r="E187" s="6"/>
      <c r="F187" s="7">
        <v>14.920999999999999</v>
      </c>
      <c r="G187" s="6"/>
      <c r="H187" s="7">
        <v>2.6659999999999999</v>
      </c>
      <c r="I187" s="6"/>
      <c r="J187" s="7">
        <v>5.5960000000000001</v>
      </c>
      <c r="K187" s="6"/>
      <c r="L187" s="7" t="s">
        <v>338</v>
      </c>
      <c r="M187" s="6"/>
    </row>
    <row r="188" spans="2:17" ht="16.2" x14ac:dyDescent="0.3">
      <c r="B188" s="6"/>
      <c r="C188" s="6"/>
      <c r="D188" s="6" t="s">
        <v>314</v>
      </c>
      <c r="E188" s="6"/>
      <c r="F188" s="7">
        <v>16.239999999999998</v>
      </c>
      <c r="G188" s="6"/>
      <c r="H188" s="7">
        <v>2.6659999999999999</v>
      </c>
      <c r="I188" s="6"/>
      <c r="J188" s="7">
        <v>6.0910000000000002</v>
      </c>
      <c r="K188" s="6"/>
      <c r="L188" s="7" t="s">
        <v>339</v>
      </c>
      <c r="M188" s="6"/>
    </row>
    <row r="189" spans="2:17" x14ac:dyDescent="0.3">
      <c r="B189" s="6"/>
      <c r="C189" s="6"/>
      <c r="D189" s="6" t="s">
        <v>316</v>
      </c>
      <c r="E189" s="6"/>
      <c r="F189" s="7">
        <v>6.09</v>
      </c>
      <c r="G189" s="6"/>
      <c r="H189" s="7">
        <v>4.2279999999999998</v>
      </c>
      <c r="I189" s="6"/>
      <c r="J189" s="7">
        <v>1.44</v>
      </c>
      <c r="K189" s="6"/>
      <c r="L189" s="7">
        <v>1</v>
      </c>
      <c r="M189" s="6"/>
    </row>
    <row r="190" spans="2:17" ht="16.2" x14ac:dyDescent="0.3">
      <c r="B190" s="6"/>
      <c r="C190" s="6"/>
      <c r="D190" s="6" t="s">
        <v>317</v>
      </c>
      <c r="E190" s="6"/>
      <c r="F190" s="7">
        <v>31.114999999999998</v>
      </c>
      <c r="G190" s="6"/>
      <c r="H190" s="7">
        <v>4.4640000000000004</v>
      </c>
      <c r="I190" s="6"/>
      <c r="J190" s="7">
        <v>6.97</v>
      </c>
      <c r="K190" s="6"/>
      <c r="L190" s="7" t="s">
        <v>340</v>
      </c>
      <c r="M190" s="6"/>
    </row>
    <row r="191" spans="2:17" ht="16.2" x14ac:dyDescent="0.3">
      <c r="B191" s="6"/>
      <c r="C191" s="6"/>
      <c r="D191" s="6" t="s">
        <v>319</v>
      </c>
      <c r="E191" s="6"/>
      <c r="F191" s="7">
        <v>32.94</v>
      </c>
      <c r="G191" s="6"/>
      <c r="H191" s="7">
        <v>4.4640000000000004</v>
      </c>
      <c r="I191" s="6"/>
      <c r="J191" s="7">
        <v>7.3789999999999996</v>
      </c>
      <c r="K191" s="6"/>
      <c r="L191" s="7" t="s">
        <v>341</v>
      </c>
      <c r="M191" s="6"/>
    </row>
    <row r="192" spans="2:17" ht="16.2" x14ac:dyDescent="0.3">
      <c r="B192" s="6"/>
      <c r="C192" s="6"/>
      <c r="D192" s="6" t="s">
        <v>321</v>
      </c>
      <c r="E192" s="6"/>
      <c r="F192" s="7">
        <v>30.968</v>
      </c>
      <c r="G192" s="6"/>
      <c r="H192" s="7">
        <v>4.4640000000000004</v>
      </c>
      <c r="I192" s="6"/>
      <c r="J192" s="7">
        <v>6.9370000000000003</v>
      </c>
      <c r="K192" s="6"/>
      <c r="L192" s="7" t="s">
        <v>342</v>
      </c>
      <c r="M192" s="6"/>
    </row>
    <row r="193" spans="2:13" ht="16.2" x14ac:dyDescent="0.3">
      <c r="B193" s="6"/>
      <c r="C193" s="6"/>
      <c r="D193" s="6" t="s">
        <v>323</v>
      </c>
      <c r="E193" s="6"/>
      <c r="F193" s="7">
        <v>28.922999999999998</v>
      </c>
      <c r="G193" s="6"/>
      <c r="H193" s="7">
        <v>4.4640000000000004</v>
      </c>
      <c r="I193" s="6"/>
      <c r="J193" s="7">
        <v>6.4790000000000001</v>
      </c>
      <c r="K193" s="6"/>
      <c r="L193" s="7" t="s">
        <v>343</v>
      </c>
      <c r="M193" s="6"/>
    </row>
    <row r="194" spans="2:13" x14ac:dyDescent="0.3">
      <c r="B194" s="6" t="s">
        <v>308</v>
      </c>
      <c r="C194" s="6"/>
      <c r="D194" s="6" t="s">
        <v>310</v>
      </c>
      <c r="E194" s="6"/>
      <c r="F194" s="7">
        <v>5.8860000000000001</v>
      </c>
      <c r="G194" s="6"/>
      <c r="H194" s="7">
        <v>2.6659999999999999</v>
      </c>
      <c r="I194" s="6"/>
      <c r="J194" s="7">
        <v>2.2080000000000002</v>
      </c>
      <c r="K194" s="6"/>
      <c r="L194" s="7">
        <v>1</v>
      </c>
      <c r="M194" s="6"/>
    </row>
    <row r="195" spans="2:13" x14ac:dyDescent="0.3">
      <c r="B195" s="6"/>
      <c r="C195" s="6"/>
      <c r="D195" s="6" t="s">
        <v>312</v>
      </c>
      <c r="E195" s="6"/>
      <c r="F195" s="7">
        <v>4.4630000000000001</v>
      </c>
      <c r="G195" s="6"/>
      <c r="H195" s="7">
        <v>2.6659999999999999</v>
      </c>
      <c r="I195" s="6"/>
      <c r="J195" s="7">
        <v>1.6739999999999999</v>
      </c>
      <c r="K195" s="6"/>
      <c r="L195" s="7">
        <v>1</v>
      </c>
      <c r="M195" s="6"/>
    </row>
    <row r="196" spans="2:13" x14ac:dyDescent="0.3">
      <c r="B196" s="6"/>
      <c r="C196" s="6"/>
      <c r="D196" s="6" t="s">
        <v>314</v>
      </c>
      <c r="E196" s="6"/>
      <c r="F196" s="7">
        <v>5.7830000000000004</v>
      </c>
      <c r="G196" s="6"/>
      <c r="H196" s="7">
        <v>2.6659999999999999</v>
      </c>
      <c r="I196" s="6"/>
      <c r="J196" s="7">
        <v>2.169</v>
      </c>
      <c r="K196" s="6"/>
      <c r="L196" s="7">
        <v>1</v>
      </c>
      <c r="M196" s="6"/>
    </row>
    <row r="197" spans="2:13" x14ac:dyDescent="0.3">
      <c r="B197" s="6"/>
      <c r="C197" s="6"/>
      <c r="D197" s="6" t="s">
        <v>316</v>
      </c>
      <c r="E197" s="6"/>
      <c r="F197" s="7">
        <v>-4.367</v>
      </c>
      <c r="G197" s="6"/>
      <c r="H197" s="7">
        <v>4.4640000000000004</v>
      </c>
      <c r="I197" s="6"/>
      <c r="J197" s="7">
        <v>-0.97799999999999998</v>
      </c>
      <c r="K197" s="6"/>
      <c r="L197" s="7">
        <v>1</v>
      </c>
      <c r="M197" s="6"/>
    </row>
    <row r="198" spans="2:13" x14ac:dyDescent="0.3">
      <c r="B198" s="6"/>
      <c r="C198" s="6"/>
      <c r="D198" s="6" t="s">
        <v>317</v>
      </c>
      <c r="E198" s="6"/>
      <c r="F198" s="7">
        <v>20.658000000000001</v>
      </c>
      <c r="G198" s="6"/>
      <c r="H198" s="7">
        <v>4.2279999999999998</v>
      </c>
      <c r="I198" s="6"/>
      <c r="J198" s="7">
        <v>4.8860000000000001</v>
      </c>
      <c r="K198" s="6"/>
      <c r="L198" s="7">
        <v>1E-3</v>
      </c>
      <c r="M198" s="6"/>
    </row>
    <row r="199" spans="2:13" ht="16.2" x14ac:dyDescent="0.3">
      <c r="B199" s="6"/>
      <c r="C199" s="6"/>
      <c r="D199" s="6" t="s">
        <v>319</v>
      </c>
      <c r="E199" s="6"/>
      <c r="F199" s="7">
        <v>22.483000000000001</v>
      </c>
      <c r="G199" s="6"/>
      <c r="H199" s="7">
        <v>4.4640000000000004</v>
      </c>
      <c r="I199" s="6"/>
      <c r="J199" s="7">
        <v>5.0359999999999996</v>
      </c>
      <c r="K199" s="6"/>
      <c r="L199" s="7" t="s">
        <v>344</v>
      </c>
      <c r="M199" s="6"/>
    </row>
    <row r="200" spans="2:13" x14ac:dyDescent="0.3">
      <c r="B200" s="6"/>
      <c r="C200" s="6"/>
      <c r="D200" s="6" t="s">
        <v>321</v>
      </c>
      <c r="E200" s="6"/>
      <c r="F200" s="7">
        <v>20.510999999999999</v>
      </c>
      <c r="G200" s="6"/>
      <c r="H200" s="7">
        <v>4.4640000000000004</v>
      </c>
      <c r="I200" s="6"/>
      <c r="J200" s="7">
        <v>4.5949999999999998</v>
      </c>
      <c r="K200" s="6"/>
      <c r="L200" s="7">
        <v>2E-3</v>
      </c>
      <c r="M200" s="6"/>
    </row>
    <row r="201" spans="2:13" x14ac:dyDescent="0.3">
      <c r="B201" s="6"/>
      <c r="C201" s="6"/>
      <c r="D201" s="6" t="s">
        <v>323</v>
      </c>
      <c r="E201" s="6"/>
      <c r="F201" s="7">
        <v>18.466000000000001</v>
      </c>
      <c r="G201" s="6"/>
      <c r="H201" s="7">
        <v>4.4640000000000004</v>
      </c>
      <c r="I201" s="6"/>
      <c r="J201" s="7">
        <v>4.1360000000000001</v>
      </c>
      <c r="K201" s="6"/>
      <c r="L201" s="7">
        <v>7.0000000000000001E-3</v>
      </c>
      <c r="M201" s="6"/>
    </row>
    <row r="202" spans="2:13" x14ac:dyDescent="0.3">
      <c r="B202" s="6" t="s">
        <v>310</v>
      </c>
      <c r="C202" s="6"/>
      <c r="D202" s="6" t="s">
        <v>312</v>
      </c>
      <c r="E202" s="6"/>
      <c r="F202" s="7">
        <v>-1.4219999999999999</v>
      </c>
      <c r="G202" s="6"/>
      <c r="H202" s="7">
        <v>2.6659999999999999</v>
      </c>
      <c r="I202" s="6"/>
      <c r="J202" s="7">
        <v>-0.53300000000000003</v>
      </c>
      <c r="K202" s="6"/>
      <c r="L202" s="7">
        <v>1</v>
      </c>
      <c r="M202" s="6"/>
    </row>
    <row r="203" spans="2:13" x14ac:dyDescent="0.3">
      <c r="B203" s="6"/>
      <c r="C203" s="6"/>
      <c r="D203" s="6" t="s">
        <v>314</v>
      </c>
      <c r="E203" s="6"/>
      <c r="F203" s="7">
        <v>-0.10299999999999999</v>
      </c>
      <c r="G203" s="6"/>
      <c r="H203" s="7">
        <v>2.6659999999999999</v>
      </c>
      <c r="I203" s="6"/>
      <c r="J203" s="7">
        <v>-3.9E-2</v>
      </c>
      <c r="K203" s="6"/>
      <c r="L203" s="7">
        <v>1</v>
      </c>
      <c r="M203" s="6"/>
    </row>
    <row r="204" spans="2:13" x14ac:dyDescent="0.3">
      <c r="B204" s="6"/>
      <c r="C204" s="6"/>
      <c r="D204" s="6" t="s">
        <v>316</v>
      </c>
      <c r="E204" s="6"/>
      <c r="F204" s="7">
        <v>-10.252000000000001</v>
      </c>
      <c r="G204" s="6"/>
      <c r="H204" s="7">
        <v>4.4640000000000004</v>
      </c>
      <c r="I204" s="6"/>
      <c r="J204" s="7">
        <v>-2.2970000000000002</v>
      </c>
      <c r="K204" s="6"/>
      <c r="L204" s="7">
        <v>1</v>
      </c>
      <c r="M204" s="6"/>
    </row>
    <row r="205" spans="2:13" x14ac:dyDescent="0.3">
      <c r="B205" s="6"/>
      <c r="C205" s="6"/>
      <c r="D205" s="6" t="s">
        <v>317</v>
      </c>
      <c r="E205" s="6"/>
      <c r="F205" s="7">
        <v>14.772</v>
      </c>
      <c r="G205" s="6"/>
      <c r="H205" s="7">
        <v>4.4640000000000004</v>
      </c>
      <c r="I205" s="6"/>
      <c r="J205" s="7">
        <v>3.3090000000000002</v>
      </c>
      <c r="K205" s="6"/>
      <c r="L205" s="7">
        <v>8.5999999999999993E-2</v>
      </c>
      <c r="M205" s="6"/>
    </row>
    <row r="206" spans="2:13" x14ac:dyDescent="0.3">
      <c r="B206" s="6"/>
      <c r="C206" s="6"/>
      <c r="D206" s="6" t="s">
        <v>319</v>
      </c>
      <c r="E206" s="6"/>
      <c r="F206" s="7">
        <v>16.597999999999999</v>
      </c>
      <c r="G206" s="6"/>
      <c r="H206" s="7">
        <v>4.2279999999999998</v>
      </c>
      <c r="I206" s="6"/>
      <c r="J206" s="7">
        <v>3.9249999999999998</v>
      </c>
      <c r="K206" s="6"/>
      <c r="L206" s="7">
        <v>1.7999999999999999E-2</v>
      </c>
      <c r="M206" s="6"/>
    </row>
    <row r="207" spans="2:13" x14ac:dyDescent="0.3">
      <c r="B207" s="6"/>
      <c r="C207" s="6"/>
      <c r="D207" s="6" t="s">
        <v>321</v>
      </c>
      <c r="E207" s="6"/>
      <c r="F207" s="7">
        <v>14.625</v>
      </c>
      <c r="G207" s="6"/>
      <c r="H207" s="7">
        <v>4.4640000000000004</v>
      </c>
      <c r="I207" s="6"/>
      <c r="J207" s="7">
        <v>3.2759999999999998</v>
      </c>
      <c r="K207" s="6"/>
      <c r="L207" s="7">
        <v>9.5000000000000001E-2</v>
      </c>
      <c r="M207" s="6"/>
    </row>
    <row r="208" spans="2:13" x14ac:dyDescent="0.3">
      <c r="B208" s="6"/>
      <c r="C208" s="6"/>
      <c r="D208" s="6" t="s">
        <v>323</v>
      </c>
      <c r="E208" s="6"/>
      <c r="F208" s="7">
        <v>12.58</v>
      </c>
      <c r="G208" s="6"/>
      <c r="H208" s="7">
        <v>4.4640000000000004</v>
      </c>
      <c r="I208" s="6"/>
      <c r="J208" s="7">
        <v>2.8180000000000001</v>
      </c>
      <c r="K208" s="6"/>
      <c r="L208" s="7">
        <v>0.32900000000000001</v>
      </c>
      <c r="M208" s="6"/>
    </row>
    <row r="209" spans="2:13" x14ac:dyDescent="0.3">
      <c r="B209" s="6" t="s">
        <v>312</v>
      </c>
      <c r="C209" s="6"/>
      <c r="D209" s="6" t="s">
        <v>314</v>
      </c>
      <c r="E209" s="6"/>
      <c r="F209" s="7">
        <v>1.319</v>
      </c>
      <c r="G209" s="6"/>
      <c r="H209" s="7">
        <v>2.6659999999999999</v>
      </c>
      <c r="I209" s="6"/>
      <c r="J209" s="7">
        <v>0.495</v>
      </c>
      <c r="K209" s="6"/>
      <c r="L209" s="7">
        <v>1</v>
      </c>
      <c r="M209" s="6"/>
    </row>
    <row r="210" spans="2:13" x14ac:dyDescent="0.3">
      <c r="B210" s="6"/>
      <c r="C210" s="6"/>
      <c r="D210" s="6" t="s">
        <v>316</v>
      </c>
      <c r="E210" s="6"/>
      <c r="F210" s="7">
        <v>-8.83</v>
      </c>
      <c r="G210" s="6"/>
      <c r="H210" s="7">
        <v>4.4640000000000004</v>
      </c>
      <c r="I210" s="6"/>
      <c r="J210" s="7">
        <v>-1.978</v>
      </c>
      <c r="K210" s="6"/>
      <c r="L210" s="7">
        <v>1</v>
      </c>
      <c r="M210" s="6"/>
    </row>
    <row r="211" spans="2:13" x14ac:dyDescent="0.3">
      <c r="B211" s="6"/>
      <c r="C211" s="6"/>
      <c r="D211" s="6" t="s">
        <v>317</v>
      </c>
      <c r="E211" s="6"/>
      <c r="F211" s="7">
        <v>16.195</v>
      </c>
      <c r="G211" s="6"/>
      <c r="H211" s="7">
        <v>4.4640000000000004</v>
      </c>
      <c r="I211" s="6"/>
      <c r="J211" s="7">
        <v>3.6280000000000001</v>
      </c>
      <c r="K211" s="6"/>
      <c r="L211" s="7">
        <v>3.4000000000000002E-2</v>
      </c>
      <c r="M211" s="6"/>
    </row>
    <row r="212" spans="2:13" x14ac:dyDescent="0.3">
      <c r="B212" s="6"/>
      <c r="C212" s="6"/>
      <c r="D212" s="6" t="s">
        <v>319</v>
      </c>
      <c r="E212" s="6"/>
      <c r="F212" s="7">
        <v>18.02</v>
      </c>
      <c r="G212" s="6"/>
      <c r="H212" s="7">
        <v>4.4640000000000004</v>
      </c>
      <c r="I212" s="6"/>
      <c r="J212" s="7">
        <v>4.0369999999999999</v>
      </c>
      <c r="K212" s="6"/>
      <c r="L212" s="7">
        <v>0.01</v>
      </c>
      <c r="M212" s="6"/>
    </row>
    <row r="213" spans="2:13" x14ac:dyDescent="0.3">
      <c r="B213" s="6"/>
      <c r="C213" s="6"/>
      <c r="D213" s="6" t="s">
        <v>321</v>
      </c>
      <c r="E213" s="6"/>
      <c r="F213" s="7">
        <v>16.047999999999998</v>
      </c>
      <c r="G213" s="6"/>
      <c r="H213" s="7">
        <v>4.2279999999999998</v>
      </c>
      <c r="I213" s="6"/>
      <c r="J213" s="7">
        <v>3.7949999999999999</v>
      </c>
      <c r="K213" s="6"/>
      <c r="L213" s="7">
        <v>2.5999999999999999E-2</v>
      </c>
      <c r="M213" s="6"/>
    </row>
    <row r="214" spans="2:13" x14ac:dyDescent="0.3">
      <c r="B214" s="6"/>
      <c r="C214" s="6"/>
      <c r="D214" s="6" t="s">
        <v>323</v>
      </c>
      <c r="E214" s="6"/>
      <c r="F214" s="7">
        <v>14.002000000000001</v>
      </c>
      <c r="G214" s="6"/>
      <c r="H214" s="7">
        <v>4.4640000000000004</v>
      </c>
      <c r="I214" s="6"/>
      <c r="J214" s="7">
        <v>3.137</v>
      </c>
      <c r="K214" s="6"/>
      <c r="L214" s="7">
        <v>0.14000000000000001</v>
      </c>
      <c r="M214" s="6"/>
    </row>
    <row r="215" spans="2:13" x14ac:dyDescent="0.3">
      <c r="B215" s="6" t="s">
        <v>314</v>
      </c>
      <c r="C215" s="6"/>
      <c r="D215" s="6" t="s">
        <v>316</v>
      </c>
      <c r="E215" s="6"/>
      <c r="F215" s="7">
        <v>-10.148999999999999</v>
      </c>
      <c r="G215" s="6"/>
      <c r="H215" s="7">
        <v>4.4640000000000004</v>
      </c>
      <c r="I215" s="6"/>
      <c r="J215" s="7">
        <v>-2.274</v>
      </c>
      <c r="K215" s="6"/>
      <c r="L215" s="7">
        <v>1</v>
      </c>
      <c r="M215" s="6"/>
    </row>
    <row r="216" spans="2:13" x14ac:dyDescent="0.3">
      <c r="B216" s="6"/>
      <c r="C216" s="6"/>
      <c r="D216" s="6" t="s">
        <v>317</v>
      </c>
      <c r="E216" s="6"/>
      <c r="F216" s="7">
        <v>14.875</v>
      </c>
      <c r="G216" s="6"/>
      <c r="H216" s="7">
        <v>4.4640000000000004</v>
      </c>
      <c r="I216" s="6"/>
      <c r="J216" s="7">
        <v>3.3319999999999999</v>
      </c>
      <c r="K216" s="6"/>
      <c r="L216" s="7">
        <v>8.1000000000000003E-2</v>
      </c>
      <c r="M216" s="6"/>
    </row>
    <row r="217" spans="2:13" x14ac:dyDescent="0.3">
      <c r="B217" s="6"/>
      <c r="C217" s="6"/>
      <c r="D217" s="6" t="s">
        <v>319</v>
      </c>
      <c r="E217" s="6"/>
      <c r="F217" s="7">
        <v>16.7</v>
      </c>
      <c r="G217" s="6"/>
      <c r="H217" s="7">
        <v>4.4640000000000004</v>
      </c>
      <c r="I217" s="6"/>
      <c r="J217" s="7">
        <v>3.7410000000000001</v>
      </c>
      <c r="K217" s="6"/>
      <c r="L217" s="7">
        <v>2.5000000000000001E-2</v>
      </c>
      <c r="M217" s="6"/>
    </row>
    <row r="218" spans="2:13" x14ac:dyDescent="0.3">
      <c r="B218" s="6"/>
      <c r="C218" s="6"/>
      <c r="D218" s="6" t="s">
        <v>321</v>
      </c>
      <c r="E218" s="6"/>
      <c r="F218" s="7">
        <v>14.728</v>
      </c>
      <c r="G218" s="6"/>
      <c r="H218" s="7">
        <v>4.4640000000000004</v>
      </c>
      <c r="I218" s="6"/>
      <c r="J218" s="7">
        <v>3.2989999999999999</v>
      </c>
      <c r="K218" s="6"/>
      <c r="L218" s="7">
        <v>8.8999999999999996E-2</v>
      </c>
      <c r="M218" s="6"/>
    </row>
    <row r="219" spans="2:13" x14ac:dyDescent="0.3">
      <c r="B219" s="6"/>
      <c r="C219" s="6"/>
      <c r="D219" s="6" t="s">
        <v>323</v>
      </c>
      <c r="E219" s="6"/>
      <c r="F219" s="7">
        <v>12.683</v>
      </c>
      <c r="G219" s="6"/>
      <c r="H219" s="7">
        <v>4.2279999999999998</v>
      </c>
      <c r="I219" s="6"/>
      <c r="J219" s="7">
        <v>2.9990000000000001</v>
      </c>
      <c r="K219" s="6"/>
      <c r="L219" s="7">
        <v>0.22500000000000001</v>
      </c>
      <c r="M219" s="6"/>
    </row>
    <row r="220" spans="2:13" ht="16.2" x14ac:dyDescent="0.3">
      <c r="B220" s="6" t="s">
        <v>316</v>
      </c>
      <c r="C220" s="6"/>
      <c r="D220" s="6" t="s">
        <v>317</v>
      </c>
      <c r="E220" s="6"/>
      <c r="F220" s="7">
        <v>25.024999999999999</v>
      </c>
      <c r="G220" s="6"/>
      <c r="H220" s="7">
        <v>2.6659999999999999</v>
      </c>
      <c r="I220" s="6"/>
      <c r="J220" s="7">
        <v>9.3859999999999992</v>
      </c>
      <c r="K220" s="6"/>
      <c r="L220" s="7" t="s">
        <v>345</v>
      </c>
      <c r="M220" s="6"/>
    </row>
    <row r="221" spans="2:13" ht="16.2" x14ac:dyDescent="0.3">
      <c r="B221" s="6"/>
      <c r="C221" s="6"/>
      <c r="D221" s="6" t="s">
        <v>319</v>
      </c>
      <c r="E221" s="6"/>
      <c r="F221" s="7">
        <v>26.85</v>
      </c>
      <c r="G221" s="6"/>
      <c r="H221" s="7">
        <v>2.6659999999999999</v>
      </c>
      <c r="I221" s="6"/>
      <c r="J221" s="7">
        <v>10.07</v>
      </c>
      <c r="K221" s="6"/>
      <c r="L221" s="7" t="s">
        <v>346</v>
      </c>
      <c r="M221" s="6"/>
    </row>
    <row r="222" spans="2:13" ht="16.2" x14ac:dyDescent="0.3">
      <c r="B222" s="6"/>
      <c r="C222" s="6"/>
      <c r="D222" s="6" t="s">
        <v>321</v>
      </c>
      <c r="E222" s="6"/>
      <c r="F222" s="7">
        <v>24.878</v>
      </c>
      <c r="G222" s="6"/>
      <c r="H222" s="7">
        <v>2.6659999999999999</v>
      </c>
      <c r="I222" s="6"/>
      <c r="J222" s="7">
        <v>9.3309999999999995</v>
      </c>
      <c r="K222" s="6"/>
      <c r="L222" s="7" t="s">
        <v>347</v>
      </c>
      <c r="M222" s="6"/>
    </row>
    <row r="223" spans="2:13" ht="16.2" x14ac:dyDescent="0.3">
      <c r="B223" s="6"/>
      <c r="C223" s="6"/>
      <c r="D223" s="6" t="s">
        <v>323</v>
      </c>
      <c r="E223" s="6"/>
      <c r="F223" s="7">
        <v>22.832000000000001</v>
      </c>
      <c r="G223" s="6"/>
      <c r="H223" s="7">
        <v>2.6659999999999999</v>
      </c>
      <c r="I223" s="6"/>
      <c r="J223" s="7">
        <v>8.5640000000000001</v>
      </c>
      <c r="K223" s="6"/>
      <c r="L223" s="7" t="s">
        <v>348</v>
      </c>
      <c r="M223" s="6"/>
    </row>
    <row r="224" spans="2:13" x14ac:dyDescent="0.3">
      <c r="B224" s="6" t="s">
        <v>317</v>
      </c>
      <c r="C224" s="6"/>
      <c r="D224" s="6" t="s">
        <v>319</v>
      </c>
      <c r="E224" s="6"/>
      <c r="F224" s="7">
        <v>1.825</v>
      </c>
      <c r="G224" s="6"/>
      <c r="H224" s="7">
        <v>2.6659999999999999</v>
      </c>
      <c r="I224" s="6"/>
      <c r="J224" s="7">
        <v>0.68500000000000005</v>
      </c>
      <c r="K224" s="6"/>
      <c r="L224" s="7">
        <v>1</v>
      </c>
      <c r="M224" s="6"/>
    </row>
    <row r="225" spans="2:13" x14ac:dyDescent="0.3">
      <c r="B225" s="6"/>
      <c r="C225" s="6"/>
      <c r="D225" s="6" t="s">
        <v>321</v>
      </c>
      <c r="E225" s="6"/>
      <c r="F225" s="7">
        <v>-0.14699999999999999</v>
      </c>
      <c r="G225" s="6"/>
      <c r="H225" s="7">
        <v>2.6659999999999999</v>
      </c>
      <c r="I225" s="6"/>
      <c r="J225" s="7">
        <v>-5.5E-2</v>
      </c>
      <c r="K225" s="6"/>
      <c r="L225" s="7">
        <v>1</v>
      </c>
      <c r="M225" s="6"/>
    </row>
    <row r="226" spans="2:13" x14ac:dyDescent="0.3">
      <c r="B226" s="6"/>
      <c r="C226" s="6"/>
      <c r="D226" s="6" t="s">
        <v>323</v>
      </c>
      <c r="E226" s="6"/>
      <c r="F226" s="7">
        <v>-2.1930000000000001</v>
      </c>
      <c r="G226" s="6"/>
      <c r="H226" s="7">
        <v>2.6659999999999999</v>
      </c>
      <c r="I226" s="6"/>
      <c r="J226" s="7">
        <v>-0.82199999999999995</v>
      </c>
      <c r="K226" s="6"/>
      <c r="L226" s="7">
        <v>1</v>
      </c>
      <c r="M226" s="6"/>
    </row>
    <row r="227" spans="2:13" x14ac:dyDescent="0.3">
      <c r="B227" s="6" t="s">
        <v>319</v>
      </c>
      <c r="C227" s="6"/>
      <c r="D227" s="6" t="s">
        <v>321</v>
      </c>
      <c r="E227" s="6"/>
      <c r="F227" s="7">
        <v>-1.972</v>
      </c>
      <c r="G227" s="6"/>
      <c r="H227" s="7">
        <v>2.6659999999999999</v>
      </c>
      <c r="I227" s="6"/>
      <c r="J227" s="7">
        <v>-0.74</v>
      </c>
      <c r="K227" s="6"/>
      <c r="L227" s="7">
        <v>1</v>
      </c>
      <c r="M227" s="6"/>
    </row>
    <row r="228" spans="2:13" x14ac:dyDescent="0.3">
      <c r="B228" s="6"/>
      <c r="C228" s="6"/>
      <c r="D228" s="6" t="s">
        <v>323</v>
      </c>
      <c r="E228" s="6"/>
      <c r="F228" s="7">
        <v>-4.0179999999999998</v>
      </c>
      <c r="G228" s="6"/>
      <c r="H228" s="7">
        <v>2.6659999999999999</v>
      </c>
      <c r="I228" s="6"/>
      <c r="J228" s="7">
        <v>-1.5069999999999999</v>
      </c>
      <c r="K228" s="6"/>
      <c r="L228" s="7">
        <v>1</v>
      </c>
      <c r="M228" s="6"/>
    </row>
    <row r="229" spans="2:13" x14ac:dyDescent="0.3">
      <c r="B229" s="6" t="s">
        <v>321</v>
      </c>
      <c r="C229" s="6"/>
      <c r="D229" s="6" t="s">
        <v>323</v>
      </c>
      <c r="E229" s="6"/>
      <c r="F229" s="7">
        <v>-2.0459999999999998</v>
      </c>
      <c r="G229" s="6"/>
      <c r="H229" s="7">
        <v>2.6659999999999999</v>
      </c>
      <c r="I229" s="6"/>
      <c r="J229" s="7">
        <v>-0.76700000000000002</v>
      </c>
      <c r="K229" s="6"/>
      <c r="L229" s="7">
        <v>1</v>
      </c>
      <c r="M229" s="6"/>
    </row>
    <row r="230" spans="2:13" ht="15" thickBot="1" x14ac:dyDescent="0.35">
      <c r="B230" s="16"/>
      <c r="C230" s="16"/>
      <c r="D230" s="16"/>
      <c r="E230" s="16"/>
      <c r="F230" s="16"/>
      <c r="G230" s="16"/>
      <c r="H230" s="16"/>
      <c r="I230" s="16"/>
      <c r="J230" s="16"/>
      <c r="K230" s="16"/>
      <c r="L230" s="16"/>
      <c r="M230" s="16"/>
    </row>
    <row r="231" spans="2:13" ht="14.4" customHeight="1" x14ac:dyDescent="0.3">
      <c r="B231" s="17" t="s">
        <v>330</v>
      </c>
      <c r="C231" s="17"/>
      <c r="D231" s="17"/>
      <c r="E231" s="17"/>
      <c r="F231" s="17"/>
      <c r="G231" s="17"/>
      <c r="H231" s="17"/>
      <c r="I231" s="17"/>
      <c r="J231" s="17"/>
      <c r="K231" s="17"/>
      <c r="L231" s="17"/>
      <c r="M231" s="17"/>
    </row>
    <row r="232" spans="2:13" ht="14.4" customHeight="1" x14ac:dyDescent="0.3">
      <c r="B232" s="18" t="s">
        <v>287</v>
      </c>
      <c r="C232" s="18"/>
      <c r="D232" s="18"/>
      <c r="E232" s="18"/>
      <c r="F232" s="18"/>
      <c r="G232" s="18"/>
      <c r="H232" s="18"/>
      <c r="I232" s="18"/>
      <c r="J232" s="18"/>
      <c r="K232" s="18"/>
      <c r="L232" s="18"/>
      <c r="M232" s="18"/>
    </row>
  </sheetData>
  <mergeCells count="84">
    <mergeCell ref="B230:M230"/>
    <mergeCell ref="B231:M231"/>
    <mergeCell ref="B232:M232"/>
    <mergeCell ref="N175:O175"/>
    <mergeCell ref="P175:Q175"/>
    <mergeCell ref="B178:Q178"/>
    <mergeCell ref="B183:M183"/>
    <mergeCell ref="B184:C184"/>
    <mergeCell ref="D184:E184"/>
    <mergeCell ref="F184:G184"/>
    <mergeCell ref="H184:I184"/>
    <mergeCell ref="J184:K184"/>
    <mergeCell ref="L184:M184"/>
    <mergeCell ref="N165:O165"/>
    <mergeCell ref="B168:O168"/>
    <mergeCell ref="B169:O169"/>
    <mergeCell ref="B174:Q174"/>
    <mergeCell ref="B175:C175"/>
    <mergeCell ref="D175:E175"/>
    <mergeCell ref="F175:G175"/>
    <mergeCell ref="H175:I175"/>
    <mergeCell ref="J175:K175"/>
    <mergeCell ref="L175:M175"/>
    <mergeCell ref="B165:C165"/>
    <mergeCell ref="D165:E165"/>
    <mergeCell ref="F165:G165"/>
    <mergeCell ref="H165:I165"/>
    <mergeCell ref="J165:K165"/>
    <mergeCell ref="L165:M165"/>
    <mergeCell ref="B164:O164"/>
    <mergeCell ref="B135:M135"/>
    <mergeCell ref="B136:M136"/>
    <mergeCell ref="B142:Q142"/>
    <mergeCell ref="B143:C143"/>
    <mergeCell ref="D143:E143"/>
    <mergeCell ref="F143:G143"/>
    <mergeCell ref="H143:I143"/>
    <mergeCell ref="J143:K143"/>
    <mergeCell ref="L143:M143"/>
    <mergeCell ref="N143:O143"/>
    <mergeCell ref="P143:Q143"/>
    <mergeCell ref="B159:Q159"/>
    <mergeCell ref="B160:Q160"/>
    <mergeCell ref="B161:Q161"/>
    <mergeCell ref="B162:Q162"/>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06C7D506-4887-47C2-ADA2-79C6FE5DB79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3810-3B9C-4CF2-97C8-A1BE8951586D}">
  <dimension ref="A1:AM232"/>
  <sheetViews>
    <sheetView zoomScaleNormal="100" workbookViewId="0">
      <pane xSplit="1" topLeftCell="B1" activePane="topRight" state="frozen"/>
      <selection pane="topRight" activeCell="A5" sqref="A5"/>
    </sheetView>
  </sheetViews>
  <sheetFormatPr defaultRowHeight="14.4" x14ac:dyDescent="0.3"/>
  <cols>
    <col min="1" max="1" width="22.109375" bestFit="1" customWidth="1"/>
    <col min="2" max="2" width="27.21875" bestFit="1" customWidth="1"/>
    <col min="3" max="6" width="26.77734375" bestFit="1" customWidth="1"/>
    <col min="7" max="7" width="27.109375" bestFit="1" customWidth="1"/>
    <col min="8" max="11" width="26.6640625" bestFit="1" customWidth="1"/>
    <col min="12" max="13" width="20.109375" customWidth="1"/>
    <col min="18" max="18" width="10.77734375" bestFit="1" customWidth="1"/>
    <col min="19" max="19" width="10.77734375" customWidth="1"/>
  </cols>
  <sheetData>
    <row r="1" spans="1:39" x14ac:dyDescent="0.3">
      <c r="A1" t="s">
        <v>601</v>
      </c>
      <c r="B1" t="str">
        <f>'Full Data Set'!DH1</f>
        <v>FCR SmO2 Entire Duration Base BFR</v>
      </c>
      <c r="C1" t="str">
        <f>'Full Data Set'!DI1</f>
        <v>FCR SmO2 Entire Duration Set1 BFR</v>
      </c>
      <c r="D1" t="str">
        <f>'Full Data Set'!DJ1</f>
        <v>FCR SmO2 Entire Duration Set2 BFR</v>
      </c>
      <c r="E1" t="str">
        <f>'Full Data Set'!DK1</f>
        <v>FCR SmO2 Entire Duration Set3 BFR</v>
      </c>
      <c r="F1" t="str">
        <f>'Full Data Set'!DL1</f>
        <v>FCR SmO2 Entire Duration Set4 BFR</v>
      </c>
      <c r="G1" t="str">
        <f>'Full Data Set'!FD1</f>
        <v>FCR SmO2 Entire Duration Base TRE</v>
      </c>
      <c r="H1" t="str">
        <f>'Full Data Set'!FE1</f>
        <v>FCR SmO2 Entire Duration Set1 TRE</v>
      </c>
      <c r="I1" t="str">
        <f>'Full Data Set'!FF1</f>
        <v>FCR SmO2 Entire Duration Set2 TRE</v>
      </c>
      <c r="J1" t="str">
        <f>'Full Data Set'!FG1</f>
        <v>FCR SmO2 Entire Duration Set3 TRE</v>
      </c>
      <c r="K1" t="str">
        <f>'Full Data Set'!FH1</f>
        <v>FCR SmO2 Entire Duration Set4 TRE</v>
      </c>
      <c r="M1" t="s">
        <v>1</v>
      </c>
      <c r="O1" t="str">
        <f>'Graph x axis'!G1</f>
        <v>Base</v>
      </c>
      <c r="P1" t="str">
        <f>'Graph x axis'!H1</f>
        <v>TRE</v>
      </c>
      <c r="S1" t="s">
        <v>207</v>
      </c>
      <c r="T1" t="s">
        <v>114</v>
      </c>
      <c r="U1" t="s">
        <v>208</v>
      </c>
      <c r="V1" t="s">
        <v>207</v>
      </c>
      <c r="W1" t="s">
        <v>113</v>
      </c>
      <c r="X1" t="s">
        <v>208</v>
      </c>
      <c r="Z1" t="str">
        <f>'Graph x axis'!E1</f>
        <v>Men</v>
      </c>
      <c r="AB1" t="s">
        <v>207</v>
      </c>
      <c r="AC1" t="s">
        <v>214</v>
      </c>
      <c r="AD1" t="s">
        <v>208</v>
      </c>
      <c r="AE1" t="s">
        <v>207</v>
      </c>
      <c r="AF1" t="s">
        <v>215</v>
      </c>
      <c r="AG1" t="s">
        <v>208</v>
      </c>
      <c r="AH1" t="s">
        <v>207</v>
      </c>
      <c r="AI1" t="s">
        <v>216</v>
      </c>
      <c r="AJ1" t="s">
        <v>208</v>
      </c>
      <c r="AK1" t="s">
        <v>207</v>
      </c>
      <c r="AL1" t="s">
        <v>217</v>
      </c>
      <c r="AM1" t="s">
        <v>208</v>
      </c>
    </row>
    <row r="2" spans="1:39" x14ac:dyDescent="0.3">
      <c r="B2">
        <f>'Full Data Set'!DH2</f>
        <v>70</v>
      </c>
      <c r="C2">
        <f>'Full Data Set'!DI2</f>
        <v>41.209302325581397</v>
      </c>
      <c r="D2">
        <f>'Full Data Set'!DJ2</f>
        <v>46.222222222222221</v>
      </c>
      <c r="E2">
        <f>'Full Data Set'!DK2</f>
        <v>44.111111111111114</v>
      </c>
      <c r="F2">
        <f>'Full Data Set'!DL2</f>
        <v>40.904761904761905</v>
      </c>
      <c r="G2">
        <f>'Full Data Set'!FD2</f>
        <v>59.387096774193552</v>
      </c>
      <c r="H2">
        <f>'Full Data Set'!FE2</f>
        <v>12.615384615384615</v>
      </c>
      <c r="I2">
        <f>'Full Data Set'!FF2</f>
        <v>1.4615384615384615</v>
      </c>
      <c r="J2">
        <f>'Full Data Set'!FG2</f>
        <v>0.29411764705882354</v>
      </c>
      <c r="K2">
        <f>'Full Data Set'!FH2</f>
        <v>0</v>
      </c>
      <c r="M2">
        <v>1</v>
      </c>
      <c r="O2">
        <f>'Graph x axis'!G2</f>
        <v>10</v>
      </c>
      <c r="P2">
        <f>'Graph x axis'!H2</f>
        <v>-1.5</v>
      </c>
      <c r="R2" t="str">
        <f>O1</f>
        <v>Base</v>
      </c>
      <c r="S2">
        <f>O2+P2</f>
        <v>8.5</v>
      </c>
      <c r="T2">
        <f>AVERAGE(G2:G26)</f>
        <v>53.614094292803976</v>
      </c>
      <c r="U2">
        <f>_xlfn.STDEV.S(G2:G26)</f>
        <v>16.231688690728106</v>
      </c>
      <c r="V2">
        <f>O2+P4</f>
        <v>11.5</v>
      </c>
      <c r="W2">
        <f>AVERAGE(B2:B26)</f>
        <v>57.56</v>
      </c>
      <c r="X2">
        <f>_xlfn.STDEV.S(B2:B26)</f>
        <v>15.373353570382752</v>
      </c>
      <c r="Z2">
        <f>'Graph x axis'!E2</f>
        <v>-0.5</v>
      </c>
      <c r="AB2">
        <f>O2+Z$2+P$2</f>
        <v>8</v>
      </c>
      <c r="AC2">
        <f>AVERAGE(G2:G15)</f>
        <v>55.375310173697265</v>
      </c>
      <c r="AD2">
        <f>_xlfn.STDEV.S(G2:G15)</f>
        <v>12.559101731549397</v>
      </c>
      <c r="AE2">
        <f>O2+Z4+P2</f>
        <v>9</v>
      </c>
      <c r="AF2">
        <f>AVERAGE(G16:G26)</f>
        <v>51.37254680803067</v>
      </c>
      <c r="AG2">
        <f>_xlfn.STDEV.S(G16:G26)</f>
        <v>20.43043202779079</v>
      </c>
      <c r="AH2">
        <f>O2+Z2+P4</f>
        <v>11</v>
      </c>
      <c r="AI2">
        <f>AVERAGE(B2:B15)</f>
        <v>57.357142857142854</v>
      </c>
      <c r="AJ2">
        <f>_xlfn.STDEV.S(B2:B15)</f>
        <v>16.735991353768274</v>
      </c>
      <c r="AK2">
        <f>O2+Z4+P4</f>
        <v>12</v>
      </c>
      <c r="AL2">
        <f>AVERAGE(B16:B26)</f>
        <v>57.81818181818182</v>
      </c>
      <c r="AM2">
        <f>_xlfn.STDEV.S(B16:B26)</f>
        <v>14.246530678155858</v>
      </c>
    </row>
    <row r="3" spans="1:39" x14ac:dyDescent="0.3">
      <c r="B3">
        <f>'Full Data Set'!DH3</f>
        <v>45</v>
      </c>
      <c r="C3">
        <f>'Full Data Set'!DI3</f>
        <v>48.214285714285715</v>
      </c>
      <c r="D3">
        <f>'Full Data Set'!DJ3</f>
        <v>32.36</v>
      </c>
      <c r="E3">
        <f>'Full Data Set'!DK3</f>
        <v>34.75</v>
      </c>
      <c r="F3">
        <f>'Full Data Set'!DL3</f>
        <v>40.733333333333334</v>
      </c>
      <c r="G3">
        <f>'Full Data Set'!FD3</f>
        <v>37.12903225806452</v>
      </c>
      <c r="H3">
        <f>'Full Data Set'!FE3</f>
        <v>13.388888888888889</v>
      </c>
      <c r="I3">
        <f>'Full Data Set'!FF3</f>
        <v>12.421052631578947</v>
      </c>
      <c r="J3">
        <f>'Full Data Set'!FG3</f>
        <v>10.238095238095237</v>
      </c>
      <c r="K3">
        <f>'Full Data Set'!FH3</f>
        <v>2</v>
      </c>
      <c r="M3">
        <v>1</v>
      </c>
      <c r="O3" t="str">
        <f>'Graph x axis'!G3</f>
        <v>Set 1</v>
      </c>
      <c r="P3" t="str">
        <f>'Graph x axis'!H3</f>
        <v>BFR</v>
      </c>
      <c r="R3" t="str">
        <f>O3</f>
        <v>Set 1</v>
      </c>
      <c r="S3">
        <f>O4+P2</f>
        <v>28.5</v>
      </c>
      <c r="T3">
        <f>AVERAGE(H2:H26)</f>
        <v>28.813754655732978</v>
      </c>
      <c r="U3">
        <f>_xlfn.STDEV.S(H2:H26)</f>
        <v>21.061605723428983</v>
      </c>
      <c r="V3">
        <f>O4+P4</f>
        <v>31.5</v>
      </c>
      <c r="W3">
        <f>AVERAGE(C2:C26)</f>
        <v>45.343706297245205</v>
      </c>
      <c r="X3">
        <f>_xlfn.STDEV.S(C2:C26)</f>
        <v>16.974843415277917</v>
      </c>
      <c r="Z3" t="str">
        <f>'Graph x axis'!E3</f>
        <v>Women</v>
      </c>
      <c r="AB3">
        <f>O4+Z2+P2</f>
        <v>28</v>
      </c>
      <c r="AC3">
        <f>AVERAGE(H2:H15)</f>
        <v>31.817613972039556</v>
      </c>
      <c r="AD3">
        <f>_xlfn.STDEV.S(H2:H15)</f>
        <v>21.932686469432571</v>
      </c>
      <c r="AE3">
        <f>O4+Z4+P2</f>
        <v>29</v>
      </c>
      <c r="AF3">
        <f>AVERAGE(H16:H26)</f>
        <v>24.990660980433709</v>
      </c>
      <c r="AG3">
        <f>_xlfn.STDEV.S(H16:H26)</f>
        <v>20.262115392463635</v>
      </c>
      <c r="AH3">
        <f>O4+Z2+P4</f>
        <v>31</v>
      </c>
      <c r="AI3">
        <f>AVERAGE(C2:C15)</f>
        <v>44.61998573523902</v>
      </c>
      <c r="AJ3">
        <f>_xlfn.STDEV.S(C2:C15)</f>
        <v>18.233323924243056</v>
      </c>
      <c r="AK3">
        <f>O4+Z4+P4</f>
        <v>32</v>
      </c>
      <c r="AL3">
        <f>AVERAGE(C16:C26)</f>
        <v>46.264805194343985</v>
      </c>
      <c r="AM3">
        <f>_xlfn.STDEV.S(C16:C26)</f>
        <v>16.052783692641146</v>
      </c>
    </row>
    <row r="4" spans="1:39" x14ac:dyDescent="0.3">
      <c r="A4" t="s">
        <v>593</v>
      </c>
      <c r="B4">
        <f>'Full Data Set'!DH4</f>
        <v>31</v>
      </c>
      <c r="C4">
        <f>'Full Data Set'!DI4</f>
        <v>25.085106382978722</v>
      </c>
      <c r="D4">
        <f>'Full Data Set'!DJ4</f>
        <v>5.0740740740740744</v>
      </c>
      <c r="E4">
        <f>'Full Data Set'!DK4</f>
        <v>16.227272727272727</v>
      </c>
      <c r="F4">
        <f>'Full Data Set'!DL4</f>
        <v>10.119999999999999</v>
      </c>
      <c r="G4">
        <f>'Full Data Set'!FD4</f>
        <v>46.12903225806452</v>
      </c>
      <c r="H4">
        <f>'Full Data Set'!FE4</f>
        <v>10.117647058823529</v>
      </c>
      <c r="I4">
        <f>'Full Data Set'!FF4</f>
        <v>9.8235294117647065</v>
      </c>
      <c r="J4">
        <f>'Full Data Set'!FG4</f>
        <v>5.333333333333333</v>
      </c>
      <c r="K4">
        <f>'Full Data Set'!FH4</f>
        <v>4.2</v>
      </c>
      <c r="M4">
        <v>1</v>
      </c>
      <c r="O4">
        <f>'Graph x axis'!G4</f>
        <v>30</v>
      </c>
      <c r="P4">
        <f>'Graph x axis'!H4</f>
        <v>1.5</v>
      </c>
      <c r="R4" t="str">
        <f>O5</f>
        <v>Set 2</v>
      </c>
      <c r="S4">
        <f>O6+P2</f>
        <v>48.5</v>
      </c>
      <c r="T4">
        <f>AVERAGE(I2:I26)</f>
        <v>24.998085286746281</v>
      </c>
      <c r="U4">
        <f>_xlfn.STDEV.S(I2:I26)</f>
        <v>20.261083227338698</v>
      </c>
      <c r="V4">
        <f>O6+P4</f>
        <v>51.5</v>
      </c>
      <c r="W4">
        <f>AVERAGE(D2:D26)</f>
        <v>39.701008493994188</v>
      </c>
      <c r="X4">
        <f>_xlfn.STDEV.S(D2:D26)</f>
        <v>17.215750073704751</v>
      </c>
      <c r="Z4">
        <f>'Graph x axis'!E4</f>
        <v>0.5</v>
      </c>
      <c r="AB4">
        <f>O6+Z2+P2</f>
        <v>48</v>
      </c>
      <c r="AC4">
        <f>AVERAGE(I2:I15)</f>
        <v>27.346192019317851</v>
      </c>
      <c r="AD4">
        <f>_xlfn.STDEV.S(I2:I15)</f>
        <v>22.76284262435016</v>
      </c>
      <c r="AE4">
        <f>O6+Z4+P2</f>
        <v>49</v>
      </c>
      <c r="AF4">
        <f>AVERAGE(I16:I26)</f>
        <v>22.009585808927913</v>
      </c>
      <c r="AG4">
        <f>_xlfn.STDEV.S(I16:I26)</f>
        <v>17.149145445320521</v>
      </c>
      <c r="AH4">
        <f>O6+Z2+P4</f>
        <v>51</v>
      </c>
      <c r="AI4">
        <f>AVERAGE(D2:D15)</f>
        <v>39.57368721225864</v>
      </c>
      <c r="AJ4">
        <f>_xlfn.STDEV.S(D2:D15)</f>
        <v>20.010469926967435</v>
      </c>
      <c r="AK4">
        <f>O6+Z4+P4</f>
        <v>52</v>
      </c>
      <c r="AL4">
        <f>AVERAGE(D16:D26)</f>
        <v>39.863053761657618</v>
      </c>
      <c r="AM4">
        <f>_xlfn.STDEV.S(D16:D26)</f>
        <v>13.810168833334485</v>
      </c>
    </row>
    <row r="5" spans="1:39" x14ac:dyDescent="0.3">
      <c r="A5" s="10" t="s">
        <v>594</v>
      </c>
      <c r="B5">
        <f>'Full Data Set'!DH5</f>
        <v>52</v>
      </c>
      <c r="C5">
        <f>'Full Data Set'!DI5</f>
        <v>26.046511627906977</v>
      </c>
      <c r="D5">
        <f>'Full Data Set'!DJ5</f>
        <v>17</v>
      </c>
      <c r="E5">
        <f>'Full Data Set'!DK5</f>
        <v>14.928571428571429</v>
      </c>
      <c r="F5">
        <f>'Full Data Set'!DL5</f>
        <v>15.043478260869565</v>
      </c>
      <c r="G5">
        <f>'Full Data Set'!FD5</f>
        <v>56.064516129032256</v>
      </c>
      <c r="H5">
        <f>'Full Data Set'!FE5</f>
        <v>23.333333333333332</v>
      </c>
      <c r="I5">
        <f>'Full Data Set'!FF5</f>
        <v>10.375</v>
      </c>
      <c r="J5">
        <f>'Full Data Set'!FG5</f>
        <v>10.1875</v>
      </c>
      <c r="K5">
        <f>'Full Data Set'!FH5</f>
        <v>15</v>
      </c>
      <c r="M5">
        <v>1</v>
      </c>
      <c r="O5" t="str">
        <f>'Graph x axis'!G5</f>
        <v>Set 2</v>
      </c>
      <c r="R5" t="str">
        <f>O7</f>
        <v>Set 3</v>
      </c>
      <c r="S5">
        <f>O8+P2</f>
        <v>68.5</v>
      </c>
      <c r="T5">
        <f>AVERAGE(J2:J26)</f>
        <v>25.695226751793253</v>
      </c>
      <c r="U5">
        <f>_xlfn.STDEV.S(J2:J26)</f>
        <v>19.038796655902377</v>
      </c>
      <c r="V5">
        <f>O8+P4</f>
        <v>71.5</v>
      </c>
      <c r="W5">
        <f>AVERAGE(E2:E26)</f>
        <v>40.136914499138236</v>
      </c>
      <c r="X5">
        <f>_xlfn.STDEV.S(E2:E26)</f>
        <v>17.049951157558475</v>
      </c>
      <c r="AB5">
        <f>O8+Z2+P2</f>
        <v>68</v>
      </c>
      <c r="AC5">
        <f>AVERAGE(J2:J15)</f>
        <v>27.423357355762818</v>
      </c>
      <c r="AD5">
        <f>_xlfn.STDEV.S(J2:J15)</f>
        <v>21.387356095794303</v>
      </c>
      <c r="AE5">
        <f>O8+Z4+P2</f>
        <v>69</v>
      </c>
      <c r="AF5">
        <f>AVERAGE(J16:J26)</f>
        <v>23.495787801286522</v>
      </c>
      <c r="AG5">
        <f>_xlfn.STDEV.S(J16:J26)</f>
        <v>16.303216616603088</v>
      </c>
      <c r="AH5">
        <f>O8+Z2+P4</f>
        <v>71</v>
      </c>
      <c r="AI5">
        <f>AVERAGE(E2:E15)</f>
        <v>37.816703518826145</v>
      </c>
      <c r="AJ5">
        <f>_xlfn.STDEV.S(E2:E15)</f>
        <v>18.845375093618337</v>
      </c>
      <c r="AK5">
        <f>O8+Z4+P4</f>
        <v>72</v>
      </c>
      <c r="AL5">
        <f>AVERAGE(E16:E26)</f>
        <v>43.089910292262729</v>
      </c>
      <c r="AM5">
        <f>_xlfn.STDEV.S(E16:E26)</f>
        <v>14.793933163135874</v>
      </c>
    </row>
    <row r="6" spans="1:39" x14ac:dyDescent="0.3">
      <c r="B6">
        <f>'Full Data Set'!DH6</f>
        <v>56</v>
      </c>
      <c r="C6">
        <f>'Full Data Set'!DI6</f>
        <v>43.978723404255319</v>
      </c>
      <c r="D6">
        <f>'Full Data Set'!DJ6</f>
        <v>47.083333333333336</v>
      </c>
      <c r="E6">
        <f>'Full Data Set'!DK6</f>
        <v>34.892857142857146</v>
      </c>
      <c r="F6">
        <f>'Full Data Set'!DL6</f>
        <v>33.444444444444443</v>
      </c>
      <c r="G6">
        <f>'Full Data Set'!FD6</f>
        <v>56.612903225806448</v>
      </c>
      <c r="H6">
        <f>'Full Data Set'!FE6</f>
        <v>6.117647058823529</v>
      </c>
      <c r="I6">
        <f>'Full Data Set'!FF6</f>
        <v>2.3846153846153846</v>
      </c>
      <c r="J6">
        <f>'Full Data Set'!FG6</f>
        <v>18.823529411764707</v>
      </c>
      <c r="K6">
        <f>'Full Data Set'!FH6</f>
        <v>20.368421052631579</v>
      </c>
      <c r="M6">
        <v>1</v>
      </c>
      <c r="O6">
        <f>'Graph x axis'!G6</f>
        <v>50</v>
      </c>
      <c r="R6" t="str">
        <f>O9</f>
        <v>Set 4</v>
      </c>
      <c r="S6">
        <f>O10+P2</f>
        <v>88.5</v>
      </c>
      <c r="T6">
        <f>AVERAGE(K2:K26)</f>
        <v>27.799146109480475</v>
      </c>
      <c r="U6">
        <f>_xlfn.STDEV.S(K2:K26)</f>
        <v>20.411038888139476</v>
      </c>
      <c r="V6">
        <f>O10+P4</f>
        <v>91.5</v>
      </c>
      <c r="W6">
        <f>AVERAGE(F2:F26)</f>
        <v>38.940802690898572</v>
      </c>
      <c r="X6">
        <f>_xlfn.STDEV.S(F2:F26)</f>
        <v>18.58675028560085</v>
      </c>
      <c r="AB6">
        <f>O10+Z2+P2</f>
        <v>88</v>
      </c>
      <c r="AC6">
        <f>AVERAGE(K2:K15)</f>
        <v>27.353845222299444</v>
      </c>
      <c r="AD6">
        <f>_xlfn.STDEV.S(K2:K15)</f>
        <v>22.390277397598343</v>
      </c>
      <c r="AE6">
        <f>O10+Z4+P2</f>
        <v>89</v>
      </c>
      <c r="AF6">
        <f>AVERAGE(K16:K26)</f>
        <v>28.365892693165424</v>
      </c>
      <c r="AG6">
        <f>_xlfn.STDEV.S(K16:K26)</f>
        <v>18.641684740613258</v>
      </c>
      <c r="AH6">
        <f>O10+Z2+P4</f>
        <v>91</v>
      </c>
      <c r="AI6">
        <f>AVERAGE(F2:F15)</f>
        <v>37.732196763762978</v>
      </c>
      <c r="AJ6">
        <f>_xlfn.STDEV.S(F2:F15)</f>
        <v>20.201221579699837</v>
      </c>
      <c r="AK6">
        <f>O10+Z4+P4</f>
        <v>92</v>
      </c>
      <c r="AL6">
        <f>AVERAGE(F16:F26)</f>
        <v>40.479028416343873</v>
      </c>
      <c r="AM6">
        <f>_xlfn.STDEV.S(F16:F26)</f>
        <v>17.145190453940618</v>
      </c>
    </row>
    <row r="7" spans="1:39" x14ac:dyDescent="0.3">
      <c r="A7" t="s">
        <v>636</v>
      </c>
      <c r="B7">
        <f>'Full Data Set'!DH7</f>
        <v>82</v>
      </c>
      <c r="C7">
        <f>'Full Data Set'!DI7</f>
        <v>85.666666666666671</v>
      </c>
      <c r="D7">
        <f>'Full Data Set'!DJ7</f>
        <v>82.916666666666671</v>
      </c>
      <c r="E7">
        <f>'Full Data Set'!DK7</f>
        <v>78.275862068965523</v>
      </c>
      <c r="F7">
        <f>'Full Data Set'!DL7</f>
        <v>82.25</v>
      </c>
      <c r="G7">
        <f>'Full Data Set'!FD7</f>
        <v>74.870967741935488</v>
      </c>
      <c r="H7">
        <f>'Full Data Set'!FE7</f>
        <v>60.666666666666664</v>
      </c>
      <c r="I7">
        <f>'Full Data Set'!FF7</f>
        <v>57.266666666666666</v>
      </c>
      <c r="J7">
        <f>'Full Data Set'!FG7</f>
        <v>53.166666666666664</v>
      </c>
      <c r="K7">
        <f>'Full Data Set'!FH7</f>
        <v>56.75</v>
      </c>
      <c r="M7">
        <v>1</v>
      </c>
      <c r="O7" t="str">
        <f>'Graph x axis'!G7</f>
        <v>Set 3</v>
      </c>
    </row>
    <row r="8" spans="1:39" x14ac:dyDescent="0.3">
      <c r="A8" t="s">
        <v>635</v>
      </c>
      <c r="B8">
        <f>'Full Data Set'!DH8</f>
        <v>46</v>
      </c>
      <c r="C8">
        <f>'Full Data Set'!DI8</f>
        <v>56.30952380952381</v>
      </c>
      <c r="D8">
        <f>'Full Data Set'!DJ8</f>
        <v>48.090909090909093</v>
      </c>
      <c r="E8">
        <f>'Full Data Set'!DK8</f>
        <v>50.421052631578945</v>
      </c>
      <c r="F8">
        <f>'Full Data Set'!DL8</f>
        <v>46.882352941176471</v>
      </c>
      <c r="G8">
        <f>'Full Data Set'!FD8</f>
        <v>44.516129032258064</v>
      </c>
      <c r="H8">
        <f>'Full Data Set'!FE8</f>
        <v>45.642857142857146</v>
      </c>
      <c r="I8">
        <f>'Full Data Set'!FF8</f>
        <v>43.733333333333334</v>
      </c>
      <c r="J8">
        <f>'Full Data Set'!FG8</f>
        <v>51.06666666666667</v>
      </c>
      <c r="K8">
        <f>'Full Data Set'!FH8</f>
        <v>46.2</v>
      </c>
      <c r="M8">
        <v>1</v>
      </c>
      <c r="O8">
        <f>'Graph x axis'!G8</f>
        <v>70</v>
      </c>
    </row>
    <row r="9" spans="1:39" x14ac:dyDescent="0.3">
      <c r="A9" t="s">
        <v>634</v>
      </c>
      <c r="B9">
        <f>'Full Data Set'!DH9</f>
        <v>52</v>
      </c>
      <c r="C9">
        <f>'Full Data Set'!DI9</f>
        <v>54.675675675675677</v>
      </c>
      <c r="D9">
        <f>'Full Data Set'!DJ9</f>
        <v>48.7</v>
      </c>
      <c r="E9">
        <f>'Full Data Set'!DK9</f>
        <v>44.3</v>
      </c>
      <c r="F9">
        <f>'Full Data Set'!DL9</f>
        <v>44.64</v>
      </c>
      <c r="G9">
        <f>'Full Data Set'!FD9</f>
        <v>56.58064516129032</v>
      </c>
      <c r="H9">
        <f>'Full Data Set'!FE9</f>
        <v>62.5625</v>
      </c>
      <c r="I9">
        <f>'Full Data Set'!FF9</f>
        <v>54.333333333333336</v>
      </c>
      <c r="J9">
        <f>'Full Data Set'!FG9</f>
        <v>47.133333333333333</v>
      </c>
      <c r="K9">
        <f>'Full Data Set'!FH9</f>
        <v>44.466666666666669</v>
      </c>
      <c r="M9">
        <v>1</v>
      </c>
      <c r="O9" t="str">
        <f>'Graph x axis'!G9</f>
        <v>Set 4</v>
      </c>
    </row>
    <row r="10" spans="1:39" x14ac:dyDescent="0.3">
      <c r="B10">
        <f>'Full Data Set'!DH10</f>
        <v>61</v>
      </c>
      <c r="C10">
        <f>'Full Data Set'!DI10</f>
        <v>58.444444444444443</v>
      </c>
      <c r="D10">
        <f>'Full Data Set'!DJ10</f>
        <v>50</v>
      </c>
      <c r="E10">
        <f>'Full Data Set'!DK10</f>
        <v>41.261904761904759</v>
      </c>
      <c r="F10">
        <f>'Full Data Set'!DL10</f>
        <v>41.564102564102562</v>
      </c>
      <c r="G10">
        <f>'Full Data Set'!FD10</f>
        <v>74.57692307692308</v>
      </c>
      <c r="H10">
        <f>'Full Data Set'!FE10</f>
        <v>68.388888888888886</v>
      </c>
      <c r="I10">
        <f>'Full Data Set'!FF10</f>
        <v>69.82352941176471</v>
      </c>
      <c r="J10">
        <f>'Full Data Set'!FG10</f>
        <v>65.733333333333334</v>
      </c>
      <c r="K10">
        <f>'Full Data Set'!FH10</f>
        <v>68</v>
      </c>
      <c r="M10">
        <v>1</v>
      </c>
      <c r="O10">
        <f>'Graph x axis'!G10</f>
        <v>90</v>
      </c>
    </row>
    <row r="11" spans="1:39" x14ac:dyDescent="0.3">
      <c r="B11">
        <f>'Full Data Set'!DH11</f>
        <v>97</v>
      </c>
      <c r="C11">
        <f>'Full Data Set'!DI11</f>
        <v>51.444444444444443</v>
      </c>
      <c r="D11">
        <f>'Full Data Set'!DJ11</f>
        <v>51.409090909090907</v>
      </c>
      <c r="E11">
        <f>'Full Data Set'!DK11</f>
        <v>53.7</v>
      </c>
      <c r="F11">
        <f>'Full Data Set'!DL11</f>
        <v>55.769230769230766</v>
      </c>
      <c r="G11">
        <f>'Full Data Set'!FD11</f>
        <v>53.677419354838712</v>
      </c>
      <c r="H11">
        <f>'Full Data Set'!FE11</f>
        <v>32</v>
      </c>
      <c r="I11">
        <f>'Full Data Set'!FF11</f>
        <v>34</v>
      </c>
      <c r="J11">
        <f>'Full Data Set'!FG11</f>
        <v>31.46153846153846</v>
      </c>
      <c r="K11">
        <f>'Full Data Set'!FH11</f>
        <v>32</v>
      </c>
      <c r="M11">
        <v>1</v>
      </c>
    </row>
    <row r="12" spans="1:39" x14ac:dyDescent="0.3">
      <c r="B12">
        <f>'Full Data Set'!DH12</f>
        <v>63</v>
      </c>
      <c r="C12">
        <f>'Full Data Set'!DI12</f>
        <v>40.85</v>
      </c>
      <c r="D12">
        <f>'Full Data Set'!DJ12</f>
        <v>44.666666666666664</v>
      </c>
      <c r="E12">
        <f>'Full Data Set'!DK12</f>
        <v>41.826086956521742</v>
      </c>
      <c r="F12">
        <f>'Full Data Set'!DL12</f>
        <v>46.666666666666664</v>
      </c>
      <c r="G12">
        <f>'Full Data Set'!FD12</f>
        <v>45.70967741935484</v>
      </c>
      <c r="H12">
        <f>'Full Data Set'!FE12</f>
        <v>8.6842105263157894</v>
      </c>
      <c r="I12">
        <f>'Full Data Set'!FF12</f>
        <v>2.3333333333333335</v>
      </c>
      <c r="J12">
        <f>'Full Data Set'!FG12</f>
        <v>8.2222222222222214</v>
      </c>
      <c r="K12">
        <f>'Full Data Set'!FH12</f>
        <v>8.7894736842105257</v>
      </c>
      <c r="M12">
        <v>1</v>
      </c>
    </row>
    <row r="13" spans="1:39" x14ac:dyDescent="0.3">
      <c r="B13">
        <f>'Full Data Set'!DH13</f>
        <v>45</v>
      </c>
      <c r="C13">
        <f>'Full Data Set'!DI13</f>
        <v>43.404761904761905</v>
      </c>
      <c r="D13">
        <f>'Full Data Set'!DJ13</f>
        <v>38.476190476190474</v>
      </c>
      <c r="E13">
        <f>'Full Data Set'!DK13</f>
        <v>41.391304347826086</v>
      </c>
      <c r="F13">
        <f>'Full Data Set'!DL13</f>
        <v>38.275862068965516</v>
      </c>
      <c r="G13">
        <f>'Full Data Set'!FD13</f>
        <v>41.41935483870968</v>
      </c>
      <c r="H13">
        <f>'Full Data Set'!FE13</f>
        <v>43.928571428571431</v>
      </c>
      <c r="I13">
        <f>'Full Data Set'!FF13</f>
        <v>35.882352941176471</v>
      </c>
      <c r="J13">
        <f>'Full Data Set'!FG13</f>
        <v>34.06666666666667</v>
      </c>
      <c r="K13">
        <f>'Full Data Set'!FH13</f>
        <v>38.941176470588232</v>
      </c>
      <c r="M13">
        <v>1</v>
      </c>
    </row>
    <row r="14" spans="1:39" x14ac:dyDescent="0.3">
      <c r="B14">
        <f>'Full Data Set'!DH14</f>
        <v>51</v>
      </c>
      <c r="C14">
        <f>'Full Data Set'!DI14</f>
        <v>41.978260869565219</v>
      </c>
      <c r="D14">
        <f>'Full Data Set'!DJ14</f>
        <v>34.31818181818182</v>
      </c>
      <c r="E14">
        <f>'Full Data Set'!DK14</f>
        <v>33.173913043478258</v>
      </c>
      <c r="F14">
        <f>'Full Data Set'!DL14</f>
        <v>31.956521739130434</v>
      </c>
      <c r="G14">
        <f>'Full Data Set'!FD14</f>
        <v>76.451612903225808</v>
      </c>
      <c r="H14">
        <f>'Full Data Set'!FE14</f>
        <v>16</v>
      </c>
      <c r="I14">
        <f>'Full Data Set'!FF14</f>
        <v>15.294117647058824</v>
      </c>
      <c r="J14">
        <f>'Full Data Set'!FG14</f>
        <v>7.8666666666666663</v>
      </c>
      <c r="K14">
        <f>'Full Data Set'!FH14</f>
        <v>4.5714285714285712</v>
      </c>
      <c r="M14">
        <v>1</v>
      </c>
    </row>
    <row r="15" spans="1:39" x14ac:dyDescent="0.3">
      <c r="B15">
        <f>'Full Data Set'!DH15</f>
        <v>52</v>
      </c>
      <c r="C15">
        <f>'Full Data Set'!DI15</f>
        <v>7.3720930232558137</v>
      </c>
      <c r="D15">
        <f>'Full Data Set'!DJ15</f>
        <v>7.7142857142857144</v>
      </c>
      <c r="E15">
        <f>'Full Data Set'!DK15</f>
        <v>0.17391304347826086</v>
      </c>
      <c r="F15">
        <f>'Full Data Set'!DL15</f>
        <v>0</v>
      </c>
      <c r="G15">
        <f>'Full Data Set'!FD15</f>
        <v>52.12903225806452</v>
      </c>
      <c r="H15">
        <f>'Full Data Set'!FE15</f>
        <v>42</v>
      </c>
      <c r="I15">
        <f>'Full Data Set'!FF15</f>
        <v>33.714285714285715</v>
      </c>
      <c r="J15">
        <f>'Full Data Set'!FG15</f>
        <v>40.333333333333336</v>
      </c>
      <c r="K15">
        <f>'Full Data Set'!FH15</f>
        <v>41.666666666666664</v>
      </c>
      <c r="M15">
        <v>1</v>
      </c>
    </row>
    <row r="16" spans="1:39" x14ac:dyDescent="0.3">
      <c r="B16">
        <f>'Full Data Set'!DH16</f>
        <v>57</v>
      </c>
      <c r="C16">
        <f>'Full Data Set'!DI16</f>
        <v>29.188679245283019</v>
      </c>
      <c r="D16">
        <f>'Full Data Set'!DJ16</f>
        <v>21.130434782608695</v>
      </c>
      <c r="E16">
        <f>'Full Data Set'!DK16</f>
        <v>25.53125</v>
      </c>
      <c r="F16">
        <f>'Full Data Set'!DL16</f>
        <v>17.580645161290324</v>
      </c>
      <c r="G16">
        <f>'Full Data Set'!FD16</f>
        <v>53.807692307692307</v>
      </c>
      <c r="H16">
        <f>'Full Data Set'!FE16</f>
        <v>13.545454545454545</v>
      </c>
      <c r="I16">
        <f>'Full Data Set'!FF16</f>
        <v>4.1538461538461542</v>
      </c>
      <c r="J16">
        <f>'Full Data Set'!FG16</f>
        <v>2.1875</v>
      </c>
      <c r="K16">
        <f>'Full Data Set'!FH16</f>
        <v>1.4166666666666667</v>
      </c>
      <c r="M16">
        <v>0</v>
      </c>
    </row>
    <row r="17" spans="2:13" x14ac:dyDescent="0.3">
      <c r="B17">
        <f>'Full Data Set'!DH17</f>
        <v>49</v>
      </c>
      <c r="C17">
        <f>'Full Data Set'!DI17</f>
        <v>16.033333333333335</v>
      </c>
      <c r="D17">
        <f>'Full Data Set'!DJ17</f>
        <v>20.821428571428573</v>
      </c>
      <c r="E17">
        <f>'Full Data Set'!DK17</f>
        <v>25.780487804878049</v>
      </c>
      <c r="F17">
        <f>'Full Data Set'!DL17</f>
        <v>15.3125</v>
      </c>
      <c r="G17">
        <f>'Full Data Set'!FD17</f>
        <v>77.612903225806448</v>
      </c>
      <c r="H17">
        <f>'Full Data Set'!FE17</f>
        <v>0</v>
      </c>
      <c r="I17">
        <f>'Full Data Set'!FF17</f>
        <v>9.7619047619047628</v>
      </c>
      <c r="J17">
        <f>'Full Data Set'!FG17</f>
        <v>3.5833333333333335</v>
      </c>
      <c r="K17">
        <f>'Full Data Set'!FH17</f>
        <v>9.1904761904761898</v>
      </c>
      <c r="M17">
        <v>0</v>
      </c>
    </row>
    <row r="18" spans="2:13" x14ac:dyDescent="0.3">
      <c r="B18">
        <f>'Full Data Set'!DH18</f>
        <v>71</v>
      </c>
      <c r="C18">
        <f>'Full Data Set'!DI18</f>
        <v>63.027777777777779</v>
      </c>
      <c r="D18">
        <f>'Full Data Set'!DJ18</f>
        <v>35.727272727272727</v>
      </c>
      <c r="E18">
        <f>'Full Data Set'!DK18</f>
        <v>49.857142857142854</v>
      </c>
      <c r="F18">
        <f>'Full Data Set'!DL18</f>
        <v>52.304347826086953</v>
      </c>
      <c r="G18">
        <f>'Full Data Set'!FD18</f>
        <v>68.032258064516128</v>
      </c>
      <c r="H18">
        <f>'Full Data Set'!FE18</f>
        <v>20.25</v>
      </c>
      <c r="I18">
        <f>'Full Data Set'!FF18</f>
        <v>12.3125</v>
      </c>
      <c r="J18">
        <f>'Full Data Set'!FG18</f>
        <v>14.9375</v>
      </c>
      <c r="K18">
        <f>'Full Data Set'!FH18</f>
        <v>41.625</v>
      </c>
      <c r="M18">
        <v>0</v>
      </c>
    </row>
    <row r="19" spans="2:13" x14ac:dyDescent="0.3">
      <c r="B19">
        <f>'Full Data Set'!DH19</f>
        <v>66</v>
      </c>
      <c r="C19">
        <f>'Full Data Set'!DI19</f>
        <v>53.456521739130437</v>
      </c>
      <c r="D19">
        <f>'Full Data Set'!DJ19</f>
        <v>52.739130434782609</v>
      </c>
      <c r="E19">
        <f>'Full Data Set'!DK19</f>
        <v>51.74285714285714</v>
      </c>
      <c r="F19">
        <f>'Full Data Set'!DL19</f>
        <v>53.666666666666664</v>
      </c>
      <c r="G19">
        <f>'Full Data Set'!FD19</f>
        <v>52</v>
      </c>
      <c r="H19">
        <f>'Full Data Set'!FE19</f>
        <v>50.75</v>
      </c>
      <c r="I19">
        <f>'Full Data Set'!FF19</f>
        <v>37.736842105263158</v>
      </c>
      <c r="J19">
        <f>'Full Data Set'!FG19</f>
        <v>33</v>
      </c>
      <c r="K19">
        <f>'Full Data Set'!FH19</f>
        <v>51.888888888888886</v>
      </c>
      <c r="M19">
        <v>0</v>
      </c>
    </row>
    <row r="20" spans="2:13" x14ac:dyDescent="0.3">
      <c r="B20">
        <f>'Full Data Set'!DH20</f>
        <v>47</v>
      </c>
      <c r="C20">
        <f>'Full Data Set'!DI20</f>
        <v>29.204545454545453</v>
      </c>
      <c r="D20">
        <f>'Full Data Set'!DJ20</f>
        <v>29.545454545454547</v>
      </c>
      <c r="E20">
        <f>'Full Data Set'!DK20</f>
        <v>27.782608695652176</v>
      </c>
      <c r="F20">
        <f>'Full Data Set'!DL20</f>
        <v>27.25</v>
      </c>
      <c r="G20">
        <f>'Full Data Set'!FD20</f>
        <v>0</v>
      </c>
      <c r="H20">
        <f>'Full Data Set'!FE20</f>
        <v>0</v>
      </c>
      <c r="I20">
        <f>'Full Data Set'!FF20</f>
        <v>0</v>
      </c>
      <c r="J20">
        <f>'Full Data Set'!FG20</f>
        <v>3</v>
      </c>
      <c r="K20">
        <f>'Full Data Set'!FH20</f>
        <v>4.833333333333333</v>
      </c>
      <c r="M20">
        <v>0</v>
      </c>
    </row>
    <row r="21" spans="2:13" x14ac:dyDescent="0.3">
      <c r="B21">
        <f>'Full Data Set'!DH21</f>
        <v>67</v>
      </c>
      <c r="C21">
        <f>'Full Data Set'!DI21</f>
        <v>63.469387755102041</v>
      </c>
      <c r="D21">
        <f>'Full Data Set'!DJ21</f>
        <v>62.939393939393938</v>
      </c>
      <c r="E21">
        <f>'Full Data Set'!DK21</f>
        <v>55.382352941176471</v>
      </c>
      <c r="F21">
        <f>'Full Data Set'!DL21</f>
        <v>55.25</v>
      </c>
      <c r="G21">
        <f>'Full Data Set'!FD21</f>
        <v>47</v>
      </c>
      <c r="H21">
        <f>'Full Data Set'!FE21</f>
        <v>36</v>
      </c>
      <c r="I21">
        <f>'Full Data Set'!FF21</f>
        <v>31</v>
      </c>
      <c r="J21">
        <f>'Full Data Set'!FG21</f>
        <v>33.217391304347828</v>
      </c>
      <c r="K21">
        <f>'Full Data Set'!FH21</f>
        <v>31.545454545454547</v>
      </c>
      <c r="M21">
        <v>0</v>
      </c>
    </row>
    <row r="22" spans="2:13" x14ac:dyDescent="0.3">
      <c r="B22">
        <f>'Full Data Set'!DH22</f>
        <v>30</v>
      </c>
      <c r="C22">
        <f>'Full Data Set'!DI22</f>
        <v>36.31818181818182</v>
      </c>
      <c r="D22">
        <f>'Full Data Set'!DJ22</f>
        <v>35.434782608695649</v>
      </c>
      <c r="E22">
        <f>'Full Data Set'!DK22</f>
        <v>26.782608695652176</v>
      </c>
      <c r="F22">
        <f>'Full Data Set'!DL22</f>
        <v>23.041666666666668</v>
      </c>
      <c r="G22">
        <f>'Full Data Set'!FD22</f>
        <v>39.645161290322584</v>
      </c>
      <c r="H22">
        <f>'Full Data Set'!FE22</f>
        <v>22.3125</v>
      </c>
      <c r="I22">
        <f>'Full Data Set'!FF22</f>
        <v>13.6</v>
      </c>
      <c r="J22">
        <f>'Full Data Set'!FG22</f>
        <v>25.3125</v>
      </c>
      <c r="K22">
        <f>'Full Data Set'!FH22</f>
        <v>20.5</v>
      </c>
      <c r="M22">
        <v>0</v>
      </c>
    </row>
    <row r="23" spans="2:13" x14ac:dyDescent="0.3">
      <c r="B23">
        <f>'Full Data Set'!DH23</f>
        <v>58</v>
      </c>
      <c r="C23">
        <f>'Full Data Set'!DI23</f>
        <v>51.977777777777774</v>
      </c>
      <c r="D23">
        <f>'Full Data Set'!DJ23</f>
        <v>39.575757575757578</v>
      </c>
      <c r="E23">
        <f>'Full Data Set'!DK23</f>
        <v>47.4</v>
      </c>
      <c r="F23">
        <f>'Full Data Set'!DL23</f>
        <v>45.29032258064516</v>
      </c>
      <c r="G23">
        <f>'Full Data Set'!FD23</f>
        <v>54.70967741935484</v>
      </c>
      <c r="H23">
        <f>'Full Data Set'!FE23</f>
        <v>22.611111111111111</v>
      </c>
      <c r="I23">
        <f>'Full Data Set'!FF23</f>
        <v>33.466666666666669</v>
      </c>
      <c r="J23">
        <f>'Full Data Set'!FG23</f>
        <v>36.0625</v>
      </c>
      <c r="K23">
        <f>'Full Data Set'!FH23</f>
        <v>37</v>
      </c>
      <c r="M23">
        <v>0</v>
      </c>
    </row>
    <row r="24" spans="2:13" x14ac:dyDescent="0.3">
      <c r="B24">
        <f>'Full Data Set'!DH24</f>
        <v>48</v>
      </c>
      <c r="C24">
        <f>'Full Data Set'!DI24</f>
        <v>55.777777777777779</v>
      </c>
      <c r="D24">
        <f>'Full Data Set'!DJ24</f>
        <v>58.53846153846154</v>
      </c>
      <c r="E24">
        <f>'Full Data Set'!DK24</f>
        <v>69.869565217391298</v>
      </c>
      <c r="F24">
        <f>'Full Data Set'!DL24</f>
        <v>67.285714285714292</v>
      </c>
      <c r="G24">
        <f>'Full Data Set'!FD24</f>
        <v>44.967741935483872</v>
      </c>
      <c r="H24">
        <f>'Full Data Set'!FE24</f>
        <v>25.166666666666668</v>
      </c>
      <c r="I24">
        <f>'Full Data Set'!FF24</f>
        <v>33.333333333333336</v>
      </c>
      <c r="J24">
        <f>'Full Data Set'!FG24</f>
        <v>32.06666666666667</v>
      </c>
      <c r="K24">
        <f>'Full Data Set'!FH24</f>
        <v>42.625</v>
      </c>
      <c r="M24">
        <v>0</v>
      </c>
    </row>
    <row r="25" spans="2:13" x14ac:dyDescent="0.3">
      <c r="B25">
        <f>'Full Data Set'!DH25</f>
        <v>83</v>
      </c>
      <c r="C25">
        <f>'Full Data Set'!DI25</f>
        <v>49.363636363636367</v>
      </c>
      <c r="D25">
        <f>'Full Data Set'!DJ25</f>
        <v>40.428571428571431</v>
      </c>
      <c r="E25">
        <f>'Full Data Set'!DK25</f>
        <v>51.590909090909093</v>
      </c>
      <c r="F25">
        <f>'Full Data Set'!DL25</f>
        <v>45.210526315789473</v>
      </c>
      <c r="G25">
        <f>'Full Data Set'!FD25</f>
        <v>58.58064516129032</v>
      </c>
      <c r="H25">
        <f>'Full Data Set'!FE25</f>
        <v>16.46153846153846</v>
      </c>
      <c r="I25">
        <f>'Full Data Set'!FF25</f>
        <v>11.266666666666667</v>
      </c>
      <c r="J25">
        <f>'Full Data Set'!FG25</f>
        <v>21.733333333333334</v>
      </c>
      <c r="K25">
        <f>'Full Data Set'!FH25</f>
        <v>17.8</v>
      </c>
      <c r="M25">
        <v>0</v>
      </c>
    </row>
    <row r="26" spans="2:13" x14ac:dyDescent="0.3">
      <c r="B26">
        <f>'Full Data Set'!DH26</f>
        <v>60</v>
      </c>
      <c r="C26">
        <f>'Full Data Set'!DI26</f>
        <v>61.095238095238095</v>
      </c>
      <c r="D26">
        <f>'Full Data Set'!DJ26</f>
        <v>41.612903225806448</v>
      </c>
      <c r="E26">
        <f>'Full Data Set'!DK26</f>
        <v>42.269230769230766</v>
      </c>
      <c r="F26">
        <f>'Full Data Set'!DL26</f>
        <v>43.07692307692308</v>
      </c>
      <c r="G26">
        <f>'Full Data Set'!FD26</f>
        <v>68.741935483870961</v>
      </c>
      <c r="H26">
        <f>'Full Data Set'!FE26</f>
        <v>67.8</v>
      </c>
      <c r="I26">
        <f>'Full Data Set'!FF26</f>
        <v>55.473684210526315</v>
      </c>
      <c r="J26">
        <f>'Full Data Set'!FG26</f>
        <v>53.352941176470587</v>
      </c>
      <c r="K26">
        <f>'Full Data Set'!FH26</f>
        <v>53.6</v>
      </c>
      <c r="M26">
        <v>0</v>
      </c>
    </row>
    <row r="48" spans="1:1" s="4" customFormat="1" x14ac:dyDescent="0.3">
      <c r="A48"/>
    </row>
    <row r="49" spans="2:17" x14ac:dyDescent="0.3">
      <c r="B49" t="s">
        <v>279</v>
      </c>
    </row>
    <row r="51" spans="2:17" ht="23.4" x14ac:dyDescent="0.3">
      <c r="B51" s="5" t="s">
        <v>349</v>
      </c>
    </row>
    <row r="53" spans="2:17" ht="15" thickBot="1" x14ac:dyDescent="0.35">
      <c r="B53" s="14" t="s">
        <v>225</v>
      </c>
      <c r="C53" s="14"/>
      <c r="D53" s="14"/>
      <c r="E53" s="14"/>
      <c r="F53" s="14"/>
      <c r="G53" s="14"/>
      <c r="H53" s="14"/>
      <c r="I53" s="14"/>
      <c r="J53" s="14"/>
      <c r="K53" s="14"/>
      <c r="L53" s="14"/>
      <c r="M53" s="14"/>
      <c r="N53" s="14"/>
      <c r="O53" s="14"/>
      <c r="P53" s="14"/>
      <c r="Q53" s="14"/>
    </row>
    <row r="54" spans="2:17" ht="15" thickBot="1" x14ac:dyDescent="0.35">
      <c r="B54" s="15" t="s">
        <v>226</v>
      </c>
      <c r="C54" s="15"/>
      <c r="D54" s="15" t="s">
        <v>289</v>
      </c>
      <c r="E54" s="15"/>
      <c r="F54" s="15" t="s">
        <v>227</v>
      </c>
      <c r="G54" s="15"/>
      <c r="H54" s="15" t="s">
        <v>228</v>
      </c>
      <c r="I54" s="15"/>
      <c r="J54" s="15" t="s">
        <v>229</v>
      </c>
      <c r="K54" s="15"/>
      <c r="L54" s="15" t="s">
        <v>230</v>
      </c>
      <c r="M54" s="15"/>
      <c r="N54" s="15" t="s">
        <v>231</v>
      </c>
      <c r="O54" s="15"/>
      <c r="P54" s="15" t="s">
        <v>232</v>
      </c>
      <c r="Q54" s="15"/>
    </row>
    <row r="55" spans="2:17" ht="32.4" x14ac:dyDescent="0.3">
      <c r="B55" s="6" t="s">
        <v>233</v>
      </c>
      <c r="C55" s="6"/>
      <c r="D55" s="6" t="s">
        <v>290</v>
      </c>
      <c r="E55" s="6"/>
      <c r="F55" s="7">
        <v>17038.151999999998</v>
      </c>
      <c r="G55" s="6" t="s">
        <v>291</v>
      </c>
      <c r="H55" s="7">
        <v>4</v>
      </c>
      <c r="I55" s="6" t="s">
        <v>291</v>
      </c>
      <c r="J55" s="7">
        <v>4259.5379999999996</v>
      </c>
      <c r="K55" s="6" t="s">
        <v>291</v>
      </c>
      <c r="L55" s="7">
        <v>38.154000000000003</v>
      </c>
      <c r="M55" s="6" t="s">
        <v>291</v>
      </c>
      <c r="N55" s="7" t="s">
        <v>350</v>
      </c>
      <c r="O55" s="6" t="s">
        <v>291</v>
      </c>
      <c r="P55" s="7">
        <v>0.63400000000000001</v>
      </c>
      <c r="Q55" s="6"/>
    </row>
    <row r="56" spans="2:17" ht="32.4" x14ac:dyDescent="0.3">
      <c r="B56" s="6"/>
      <c r="C56" s="6"/>
      <c r="D56" s="6" t="s">
        <v>293</v>
      </c>
      <c r="E56" s="6"/>
      <c r="F56" s="7">
        <v>17038.151999999998</v>
      </c>
      <c r="G56" s="6"/>
      <c r="H56" s="7">
        <v>1.587</v>
      </c>
      <c r="I56" s="6"/>
      <c r="J56" s="7">
        <v>10733.632</v>
      </c>
      <c r="K56" s="6"/>
      <c r="L56" s="7">
        <v>38.154000000000003</v>
      </c>
      <c r="M56" s="6"/>
      <c r="N56" s="7" t="s">
        <v>351</v>
      </c>
      <c r="O56" s="6"/>
      <c r="P56" s="7">
        <v>0.63400000000000001</v>
      </c>
      <c r="Q56" s="6"/>
    </row>
    <row r="57" spans="2:17" x14ac:dyDescent="0.3">
      <c r="B57" s="6" t="s">
        <v>234</v>
      </c>
      <c r="C57" s="6"/>
      <c r="D57" s="6" t="s">
        <v>290</v>
      </c>
      <c r="E57" s="6"/>
      <c r="F57" s="7">
        <v>9824.4490000000005</v>
      </c>
      <c r="G57" s="6"/>
      <c r="H57" s="7">
        <v>88</v>
      </c>
      <c r="I57" s="6"/>
      <c r="J57" s="7">
        <v>111.64100000000001</v>
      </c>
      <c r="K57" s="6"/>
      <c r="L57" s="7"/>
      <c r="M57" s="6"/>
      <c r="N57" s="7"/>
      <c r="O57" s="6"/>
      <c r="P57" s="7"/>
      <c r="Q57" s="6"/>
    </row>
    <row r="58" spans="2:17" x14ac:dyDescent="0.3">
      <c r="B58" s="6"/>
      <c r="C58" s="6"/>
      <c r="D58" s="6" t="s">
        <v>293</v>
      </c>
      <c r="E58" s="6"/>
      <c r="F58" s="7">
        <v>9824.4490000000005</v>
      </c>
      <c r="G58" s="6"/>
      <c r="H58" s="7">
        <v>34.921999999999997</v>
      </c>
      <c r="I58" s="6"/>
      <c r="J58" s="7">
        <v>281.32600000000002</v>
      </c>
      <c r="K58" s="6"/>
      <c r="L58" s="7"/>
      <c r="M58" s="6"/>
      <c r="N58" s="7"/>
      <c r="O58" s="6"/>
      <c r="P58" s="7"/>
      <c r="Q58" s="6"/>
    </row>
    <row r="59" spans="2:17" x14ac:dyDescent="0.3">
      <c r="B59" s="6" t="s">
        <v>235</v>
      </c>
      <c r="C59" s="6"/>
      <c r="D59" s="6" t="s">
        <v>290</v>
      </c>
      <c r="E59" s="6"/>
      <c r="F59" s="7">
        <v>7798.857</v>
      </c>
      <c r="G59" s="6"/>
      <c r="H59" s="7">
        <v>1</v>
      </c>
      <c r="I59" s="6"/>
      <c r="J59" s="7">
        <v>7798.857</v>
      </c>
      <c r="K59" s="6"/>
      <c r="L59" s="7">
        <v>11.587</v>
      </c>
      <c r="M59" s="6"/>
      <c r="N59" s="7">
        <v>3.0000000000000001E-3</v>
      </c>
      <c r="O59" s="6"/>
      <c r="P59" s="7">
        <v>0.34499999999999997</v>
      </c>
      <c r="Q59" s="6"/>
    </row>
    <row r="60" spans="2:17" x14ac:dyDescent="0.3">
      <c r="B60" s="6" t="s">
        <v>234</v>
      </c>
      <c r="C60" s="6"/>
      <c r="D60" s="6" t="s">
        <v>290</v>
      </c>
      <c r="E60" s="6"/>
      <c r="F60" s="7">
        <v>14807.512000000001</v>
      </c>
      <c r="G60" s="6"/>
      <c r="H60" s="7">
        <v>22</v>
      </c>
      <c r="I60" s="6"/>
      <c r="J60" s="7">
        <v>673.06899999999996</v>
      </c>
      <c r="K60" s="6"/>
      <c r="L60" s="7"/>
      <c r="M60" s="6"/>
      <c r="N60" s="7"/>
      <c r="O60" s="6"/>
      <c r="P60" s="7"/>
      <c r="Q60" s="6"/>
    </row>
    <row r="61" spans="2:17" ht="32.4" x14ac:dyDescent="0.3">
      <c r="B61" s="6" t="s">
        <v>236</v>
      </c>
      <c r="C61" s="6"/>
      <c r="D61" s="6" t="s">
        <v>290</v>
      </c>
      <c r="E61" s="6"/>
      <c r="F61" s="7">
        <v>1112.415</v>
      </c>
      <c r="G61" s="6" t="s">
        <v>291</v>
      </c>
      <c r="H61" s="7">
        <v>4</v>
      </c>
      <c r="I61" s="6" t="s">
        <v>291</v>
      </c>
      <c r="J61" s="7">
        <v>278.10399999999998</v>
      </c>
      <c r="K61" s="6" t="s">
        <v>291</v>
      </c>
      <c r="L61" s="7">
        <v>5.2789999999999999</v>
      </c>
      <c r="M61" s="6" t="s">
        <v>291</v>
      </c>
      <c r="N61" s="7" t="s">
        <v>352</v>
      </c>
      <c r="O61" s="6" t="s">
        <v>291</v>
      </c>
      <c r="P61" s="7">
        <v>0.19400000000000001</v>
      </c>
      <c r="Q61" s="6"/>
    </row>
    <row r="62" spans="2:17" x14ac:dyDescent="0.3">
      <c r="B62" s="6"/>
      <c r="C62" s="6"/>
      <c r="D62" s="6" t="s">
        <v>293</v>
      </c>
      <c r="E62" s="6"/>
      <c r="F62" s="7">
        <v>1112.415</v>
      </c>
      <c r="G62" s="6"/>
      <c r="H62" s="7">
        <v>2.1669999999999998</v>
      </c>
      <c r="I62" s="6"/>
      <c r="J62" s="7">
        <v>513.37199999999996</v>
      </c>
      <c r="K62" s="6"/>
      <c r="L62" s="7">
        <v>5.2789999999999999</v>
      </c>
      <c r="M62" s="6"/>
      <c r="N62" s="7">
        <v>7.0000000000000001E-3</v>
      </c>
      <c r="O62" s="6"/>
      <c r="P62" s="7">
        <v>0.19400000000000001</v>
      </c>
      <c r="Q62" s="6"/>
    </row>
    <row r="63" spans="2:17" x14ac:dyDescent="0.3">
      <c r="B63" s="6" t="s">
        <v>234</v>
      </c>
      <c r="C63" s="6"/>
      <c r="D63" s="6" t="s">
        <v>290</v>
      </c>
      <c r="E63" s="6"/>
      <c r="F63" s="7">
        <v>4635.5990000000002</v>
      </c>
      <c r="G63" s="6"/>
      <c r="H63" s="7">
        <v>88</v>
      </c>
      <c r="I63" s="6"/>
      <c r="J63" s="7">
        <v>52.677</v>
      </c>
      <c r="K63" s="6"/>
      <c r="L63" s="7"/>
      <c r="M63" s="6"/>
      <c r="N63" s="7"/>
      <c r="O63" s="6"/>
      <c r="P63" s="7"/>
      <c r="Q63" s="6"/>
    </row>
    <row r="64" spans="2:17" x14ac:dyDescent="0.3">
      <c r="B64" s="6"/>
      <c r="C64" s="6"/>
      <c r="D64" s="6" t="s">
        <v>293</v>
      </c>
      <c r="E64" s="6"/>
      <c r="F64" s="7">
        <v>4635.5990000000002</v>
      </c>
      <c r="G64" s="6"/>
      <c r="H64" s="7">
        <v>47.670999999999999</v>
      </c>
      <c r="I64" s="6"/>
      <c r="J64" s="7">
        <v>97.241</v>
      </c>
      <c r="K64" s="6"/>
      <c r="L64" s="7"/>
      <c r="M64" s="6"/>
      <c r="N64" s="7"/>
      <c r="O64" s="6"/>
      <c r="P64" s="7"/>
      <c r="Q64" s="6"/>
    </row>
    <row r="65" spans="2:17" ht="15" thickBot="1" x14ac:dyDescent="0.35">
      <c r="B65" s="16"/>
      <c r="C65" s="16"/>
      <c r="D65" s="16"/>
      <c r="E65" s="16"/>
      <c r="F65" s="16"/>
      <c r="G65" s="16"/>
      <c r="H65" s="16"/>
      <c r="I65" s="16"/>
      <c r="J65" s="16"/>
      <c r="K65" s="16"/>
      <c r="L65" s="16"/>
      <c r="M65" s="16"/>
      <c r="N65" s="16"/>
      <c r="O65" s="16"/>
      <c r="P65" s="16"/>
      <c r="Q65" s="16"/>
    </row>
    <row r="66" spans="2:17" ht="14.4" customHeight="1" x14ac:dyDescent="0.3">
      <c r="B66" s="17" t="s">
        <v>296</v>
      </c>
      <c r="C66" s="17"/>
      <c r="D66" s="17"/>
      <c r="E66" s="17"/>
      <c r="F66" s="17"/>
      <c r="G66" s="17"/>
      <c r="H66" s="17"/>
      <c r="I66" s="17"/>
      <c r="J66" s="17"/>
      <c r="K66" s="17"/>
      <c r="L66" s="17"/>
      <c r="M66" s="17"/>
      <c r="N66" s="17"/>
      <c r="O66" s="17"/>
      <c r="P66" s="17"/>
      <c r="Q66" s="17"/>
    </row>
    <row r="67" spans="2:17" ht="14.4" customHeight="1" x14ac:dyDescent="0.3">
      <c r="B67" s="18" t="s">
        <v>237</v>
      </c>
      <c r="C67" s="18"/>
      <c r="D67" s="18"/>
      <c r="E67" s="18"/>
      <c r="F67" s="18"/>
      <c r="G67" s="18"/>
      <c r="H67" s="18"/>
      <c r="I67" s="18"/>
      <c r="J67" s="18"/>
      <c r="K67" s="18"/>
      <c r="L67" s="18"/>
      <c r="M67" s="18"/>
      <c r="N67" s="18"/>
      <c r="O67" s="18"/>
      <c r="P67" s="18"/>
      <c r="Q67" s="18"/>
    </row>
    <row r="68" spans="2:17" ht="14.4" customHeight="1" x14ac:dyDescent="0.3">
      <c r="B68" s="19" t="s">
        <v>297</v>
      </c>
      <c r="C68" s="19"/>
      <c r="D68" s="19"/>
      <c r="E68" s="19"/>
      <c r="F68" s="19"/>
      <c r="G68" s="19"/>
      <c r="H68" s="19"/>
      <c r="I68" s="19"/>
      <c r="J68" s="19"/>
      <c r="K68" s="19"/>
      <c r="L68" s="19"/>
      <c r="M68" s="19"/>
      <c r="N68" s="19"/>
      <c r="O68" s="19"/>
      <c r="P68" s="19"/>
      <c r="Q68" s="19"/>
    </row>
    <row r="70" spans="2:17" ht="15" thickBot="1" x14ac:dyDescent="0.35">
      <c r="B70" s="14" t="s">
        <v>238</v>
      </c>
      <c r="C70" s="14"/>
      <c r="D70" s="14"/>
      <c r="E70" s="14"/>
      <c r="F70" s="14"/>
      <c r="G70" s="14"/>
      <c r="H70" s="14"/>
      <c r="I70" s="14"/>
      <c r="J70" s="14"/>
      <c r="K70" s="14"/>
      <c r="L70" s="14"/>
      <c r="M70" s="14"/>
    </row>
    <row r="71" spans="2:17" ht="15" thickBot="1" x14ac:dyDescent="0.35">
      <c r="B71" s="15" t="s">
        <v>226</v>
      </c>
      <c r="C71" s="15"/>
      <c r="D71" s="15" t="s">
        <v>227</v>
      </c>
      <c r="E71" s="15"/>
      <c r="F71" s="15" t="s">
        <v>228</v>
      </c>
      <c r="G71" s="15"/>
      <c r="H71" s="15" t="s">
        <v>229</v>
      </c>
      <c r="I71" s="15"/>
      <c r="J71" s="15" t="s">
        <v>230</v>
      </c>
      <c r="K71" s="15"/>
      <c r="L71" s="15" t="s">
        <v>231</v>
      </c>
      <c r="M71" s="15"/>
    </row>
    <row r="72" spans="2:17" x14ac:dyDescent="0.3">
      <c r="B72" s="6" t="s">
        <v>234</v>
      </c>
      <c r="C72" s="6"/>
      <c r="D72" s="7">
        <v>39914.809000000001</v>
      </c>
      <c r="E72" s="6"/>
      <c r="F72" s="7">
        <v>22</v>
      </c>
      <c r="G72" s="6"/>
      <c r="H72" s="7">
        <v>1814.309</v>
      </c>
      <c r="I72" s="6"/>
      <c r="J72" s="7"/>
      <c r="K72" s="6"/>
      <c r="L72" s="7"/>
      <c r="M72" s="6"/>
    </row>
    <row r="73" spans="2:17" ht="15" thickBot="1" x14ac:dyDescent="0.35">
      <c r="B73" s="16"/>
      <c r="C73" s="16"/>
      <c r="D73" s="16"/>
      <c r="E73" s="16"/>
      <c r="F73" s="16"/>
      <c r="G73" s="16"/>
      <c r="H73" s="16"/>
      <c r="I73" s="16"/>
      <c r="J73" s="16"/>
      <c r="K73" s="16"/>
      <c r="L73" s="16"/>
      <c r="M73" s="16"/>
    </row>
    <row r="74" spans="2:17" ht="14.4" customHeight="1" x14ac:dyDescent="0.3">
      <c r="B74" s="17" t="s">
        <v>237</v>
      </c>
      <c r="C74" s="17"/>
      <c r="D74" s="17"/>
      <c r="E74" s="17"/>
      <c r="F74" s="17"/>
      <c r="G74" s="17"/>
      <c r="H74" s="17"/>
      <c r="I74" s="17"/>
      <c r="J74" s="17"/>
      <c r="K74" s="17"/>
      <c r="L74" s="17"/>
      <c r="M74" s="17"/>
    </row>
    <row r="77" spans="2:17" ht="18" x14ac:dyDescent="0.3">
      <c r="B77" s="8" t="s">
        <v>298</v>
      </c>
    </row>
    <row r="79" spans="2:17" ht="15" thickBot="1" x14ac:dyDescent="0.35">
      <c r="B79" s="14" t="s">
        <v>299</v>
      </c>
      <c r="C79" s="14"/>
      <c r="D79" s="14"/>
      <c r="E79" s="14"/>
      <c r="F79" s="14"/>
      <c r="G79" s="14"/>
      <c r="H79" s="14"/>
      <c r="I79" s="14"/>
      <c r="J79" s="14"/>
      <c r="K79" s="14"/>
      <c r="L79" s="14"/>
      <c r="M79" s="14"/>
      <c r="N79" s="14"/>
      <c r="O79" s="14"/>
      <c r="P79" s="14"/>
      <c r="Q79" s="14"/>
    </row>
    <row r="80" spans="2:17" ht="15" thickBot="1" x14ac:dyDescent="0.35">
      <c r="B80" s="15"/>
      <c r="C80" s="15"/>
      <c r="D80" s="15" t="s">
        <v>300</v>
      </c>
      <c r="E80" s="15"/>
      <c r="F80" s="15" t="s">
        <v>301</v>
      </c>
      <c r="G80" s="15"/>
      <c r="H80" s="15" t="s">
        <v>228</v>
      </c>
      <c r="I80" s="15"/>
      <c r="J80" s="15" t="s">
        <v>302</v>
      </c>
      <c r="K80" s="15"/>
      <c r="L80" s="15" t="s">
        <v>303</v>
      </c>
      <c r="M80" s="15"/>
      <c r="N80" s="15" t="s">
        <v>304</v>
      </c>
      <c r="O80" s="15"/>
      <c r="P80" s="15" t="s">
        <v>305</v>
      </c>
      <c r="Q80" s="15"/>
    </row>
    <row r="81" spans="2:17" ht="16.2" x14ac:dyDescent="0.3">
      <c r="B81" s="6" t="s">
        <v>233</v>
      </c>
      <c r="C81" s="6"/>
      <c r="D81" s="7">
        <v>4.2000000000000003E-2</v>
      </c>
      <c r="E81" s="6"/>
      <c r="F81" s="7">
        <v>64.894999999999996</v>
      </c>
      <c r="G81" s="6"/>
      <c r="H81" s="7">
        <v>9</v>
      </c>
      <c r="I81" s="6"/>
      <c r="J81" s="7" t="s">
        <v>353</v>
      </c>
      <c r="K81" s="6"/>
      <c r="L81" s="7">
        <v>0.39700000000000002</v>
      </c>
      <c r="M81" s="6"/>
      <c r="N81" s="7">
        <v>0.42299999999999999</v>
      </c>
      <c r="O81" s="6"/>
      <c r="P81" s="7">
        <v>0.25</v>
      </c>
      <c r="Q81" s="6"/>
    </row>
    <row r="82" spans="2:17" ht="16.2" x14ac:dyDescent="0.3">
      <c r="B82" s="6" t="s">
        <v>236</v>
      </c>
      <c r="C82" s="6"/>
      <c r="D82" s="7">
        <v>0.23200000000000001</v>
      </c>
      <c r="E82" s="6"/>
      <c r="F82" s="7">
        <v>29.867000000000001</v>
      </c>
      <c r="G82" s="6"/>
      <c r="H82" s="7">
        <v>9</v>
      </c>
      <c r="I82" s="6"/>
      <c r="J82" s="7" t="s">
        <v>354</v>
      </c>
      <c r="K82" s="6"/>
      <c r="L82" s="7">
        <v>0.54200000000000004</v>
      </c>
      <c r="M82" s="6"/>
      <c r="N82" s="7">
        <v>0.60299999999999998</v>
      </c>
      <c r="O82" s="6"/>
      <c r="P82" s="7">
        <v>0.25</v>
      </c>
      <c r="Q82" s="6"/>
    </row>
    <row r="83" spans="2:17" ht="15" thickBot="1" x14ac:dyDescent="0.35">
      <c r="B83" s="16"/>
      <c r="C83" s="16"/>
      <c r="D83" s="16"/>
      <c r="E83" s="16"/>
      <c r="F83" s="16"/>
      <c r="G83" s="16"/>
      <c r="H83" s="16"/>
      <c r="I83" s="16"/>
      <c r="J83" s="16"/>
      <c r="K83" s="16"/>
      <c r="L83" s="16"/>
      <c r="M83" s="16"/>
      <c r="N83" s="16"/>
      <c r="O83" s="16"/>
      <c r="P83" s="16"/>
      <c r="Q83" s="16"/>
    </row>
    <row r="86" spans="2:17" ht="18" x14ac:dyDescent="0.3">
      <c r="B86" s="8" t="s">
        <v>239</v>
      </c>
    </row>
    <row r="88" spans="2:17" ht="15" thickBot="1" x14ac:dyDescent="0.35">
      <c r="B88" s="14" t="s">
        <v>240</v>
      </c>
      <c r="C88" s="14"/>
      <c r="D88" s="14"/>
      <c r="E88" s="14"/>
      <c r="F88" s="14"/>
      <c r="G88" s="14"/>
      <c r="H88" s="14"/>
      <c r="I88" s="14"/>
      <c r="J88" s="14"/>
      <c r="K88" s="14"/>
      <c r="L88" s="14"/>
      <c r="M88" s="14"/>
    </row>
    <row r="89" spans="2:17" ht="15.6" customHeight="1" thickBot="1" x14ac:dyDescent="0.35">
      <c r="B89" s="15"/>
      <c r="C89" s="15"/>
      <c r="D89" s="15"/>
      <c r="E89" s="15"/>
      <c r="F89" s="15" t="s">
        <v>241</v>
      </c>
      <c r="G89" s="15"/>
      <c r="H89" s="15" t="s">
        <v>242</v>
      </c>
      <c r="I89" s="15"/>
      <c r="J89" s="15" t="s">
        <v>243</v>
      </c>
      <c r="K89" s="15"/>
      <c r="L89" s="15" t="s">
        <v>244</v>
      </c>
      <c r="M89" s="15"/>
    </row>
    <row r="90" spans="2:17" x14ac:dyDescent="0.3">
      <c r="B90" s="6" t="s">
        <v>307</v>
      </c>
      <c r="C90" s="6"/>
      <c r="D90" s="6" t="s">
        <v>308</v>
      </c>
      <c r="E90" s="6"/>
      <c r="F90" s="7">
        <v>11.071999999999999</v>
      </c>
      <c r="G90" s="6"/>
      <c r="H90" s="7">
        <v>2.673</v>
      </c>
      <c r="I90" s="6"/>
      <c r="J90" s="7">
        <v>4.1420000000000003</v>
      </c>
      <c r="K90" s="6"/>
      <c r="L90" s="7">
        <v>3.0000000000000001E-3</v>
      </c>
      <c r="M90" s="6"/>
    </row>
    <row r="91" spans="2:17" ht="16.2" x14ac:dyDescent="0.3">
      <c r="B91" s="6"/>
      <c r="C91" s="6"/>
      <c r="D91" s="6" t="s">
        <v>310</v>
      </c>
      <c r="E91" s="6"/>
      <c r="F91" s="7">
        <v>17.428000000000001</v>
      </c>
      <c r="G91" s="6"/>
      <c r="H91" s="7">
        <v>2.673</v>
      </c>
      <c r="I91" s="6"/>
      <c r="J91" s="7">
        <v>6.52</v>
      </c>
      <c r="K91" s="6"/>
      <c r="L91" s="7" t="s">
        <v>355</v>
      </c>
      <c r="M91" s="6"/>
    </row>
    <row r="92" spans="2:17" ht="16.2" x14ac:dyDescent="0.3">
      <c r="B92" s="6"/>
      <c r="C92" s="6"/>
      <c r="D92" s="6" t="s">
        <v>312</v>
      </c>
      <c r="E92" s="6"/>
      <c r="F92" s="7">
        <v>17.093</v>
      </c>
      <c r="G92" s="6"/>
      <c r="H92" s="7">
        <v>2.673</v>
      </c>
      <c r="I92" s="6"/>
      <c r="J92" s="7">
        <v>6.3949999999999996</v>
      </c>
      <c r="K92" s="6"/>
      <c r="L92" s="7" t="s">
        <v>356</v>
      </c>
      <c r="M92" s="6"/>
    </row>
    <row r="93" spans="2:17" ht="16.2" x14ac:dyDescent="0.3">
      <c r="B93" s="6"/>
      <c r="C93" s="6"/>
      <c r="D93" s="6" t="s">
        <v>314</v>
      </c>
      <c r="E93" s="6"/>
      <c r="F93" s="7">
        <v>17.914999999999999</v>
      </c>
      <c r="G93" s="6"/>
      <c r="H93" s="7">
        <v>2.673</v>
      </c>
      <c r="I93" s="6"/>
      <c r="J93" s="7">
        <v>6.702</v>
      </c>
      <c r="K93" s="6"/>
      <c r="L93" s="7" t="s">
        <v>357</v>
      </c>
      <c r="M93" s="6"/>
    </row>
    <row r="94" spans="2:17" x14ac:dyDescent="0.3">
      <c r="B94" s="6"/>
      <c r="C94" s="6"/>
      <c r="D94" s="6" t="s">
        <v>316</v>
      </c>
      <c r="E94" s="6"/>
      <c r="F94" s="7">
        <v>3.49</v>
      </c>
      <c r="G94" s="6"/>
      <c r="H94" s="7">
        <v>3.92</v>
      </c>
      <c r="I94" s="6"/>
      <c r="J94" s="7">
        <v>0.89</v>
      </c>
      <c r="K94" s="6"/>
      <c r="L94" s="7">
        <v>1</v>
      </c>
      <c r="M94" s="6"/>
    </row>
    <row r="95" spans="2:17" ht="16.2" x14ac:dyDescent="0.3">
      <c r="B95" s="6"/>
      <c r="C95" s="6"/>
      <c r="D95" s="6" t="s">
        <v>317</v>
      </c>
      <c r="E95" s="6"/>
      <c r="F95" s="7">
        <v>27.071999999999999</v>
      </c>
      <c r="G95" s="6"/>
      <c r="H95" s="7">
        <v>4.2350000000000003</v>
      </c>
      <c r="I95" s="6"/>
      <c r="J95" s="7">
        <v>6.3929999999999998</v>
      </c>
      <c r="K95" s="6"/>
      <c r="L95" s="7" t="s">
        <v>358</v>
      </c>
      <c r="M95" s="6"/>
    </row>
    <row r="96" spans="2:17" ht="16.2" x14ac:dyDescent="0.3">
      <c r="B96" s="6"/>
      <c r="C96" s="6"/>
      <c r="D96" s="6" t="s">
        <v>319</v>
      </c>
      <c r="E96" s="6"/>
      <c r="F96" s="7">
        <v>31.643999999999998</v>
      </c>
      <c r="G96" s="6"/>
      <c r="H96" s="7">
        <v>4.2350000000000003</v>
      </c>
      <c r="I96" s="6"/>
      <c r="J96" s="7">
        <v>7.4720000000000004</v>
      </c>
      <c r="K96" s="6"/>
      <c r="L96" s="7" t="s">
        <v>359</v>
      </c>
      <c r="M96" s="6"/>
    </row>
    <row r="97" spans="2:13" ht="16.2" x14ac:dyDescent="0.3">
      <c r="B97" s="6"/>
      <c r="C97" s="6"/>
      <c r="D97" s="6" t="s">
        <v>321</v>
      </c>
      <c r="E97" s="6"/>
      <c r="F97" s="7">
        <v>30.748000000000001</v>
      </c>
      <c r="G97" s="6"/>
      <c r="H97" s="7">
        <v>4.2350000000000003</v>
      </c>
      <c r="I97" s="6"/>
      <c r="J97" s="7">
        <v>7.2610000000000001</v>
      </c>
      <c r="K97" s="6"/>
      <c r="L97" s="7" t="s">
        <v>360</v>
      </c>
      <c r="M97" s="6"/>
    </row>
    <row r="98" spans="2:13" ht="16.2" x14ac:dyDescent="0.3">
      <c r="B98" s="6"/>
      <c r="C98" s="6"/>
      <c r="D98" s="6" t="s">
        <v>323</v>
      </c>
      <c r="E98" s="6"/>
      <c r="F98" s="7">
        <v>28.785</v>
      </c>
      <c r="G98" s="6"/>
      <c r="H98" s="7">
        <v>4.2350000000000003</v>
      </c>
      <c r="I98" s="6"/>
      <c r="J98" s="7">
        <v>6.7969999999999997</v>
      </c>
      <c r="K98" s="6"/>
      <c r="L98" s="7" t="s">
        <v>361</v>
      </c>
      <c r="M98" s="6"/>
    </row>
    <row r="99" spans="2:13" x14ac:dyDescent="0.3">
      <c r="B99" s="6" t="s">
        <v>308</v>
      </c>
      <c r="C99" s="6"/>
      <c r="D99" s="6" t="s">
        <v>310</v>
      </c>
      <c r="E99" s="6"/>
      <c r="F99" s="7">
        <v>6.3559999999999999</v>
      </c>
      <c r="G99" s="6"/>
      <c r="H99" s="7">
        <v>2.673</v>
      </c>
      <c r="I99" s="6"/>
      <c r="J99" s="7">
        <v>2.3780000000000001</v>
      </c>
      <c r="K99" s="6"/>
      <c r="L99" s="7">
        <v>0.83799999999999997</v>
      </c>
      <c r="M99" s="6"/>
    </row>
    <row r="100" spans="2:13" x14ac:dyDescent="0.3">
      <c r="B100" s="6"/>
      <c r="C100" s="6"/>
      <c r="D100" s="6" t="s">
        <v>312</v>
      </c>
      <c r="E100" s="6"/>
      <c r="F100" s="7">
        <v>6.0220000000000002</v>
      </c>
      <c r="G100" s="6"/>
      <c r="H100" s="7">
        <v>2.673</v>
      </c>
      <c r="I100" s="6"/>
      <c r="J100" s="7">
        <v>2.2530000000000001</v>
      </c>
      <c r="K100" s="6"/>
      <c r="L100" s="7">
        <v>1</v>
      </c>
      <c r="M100" s="6"/>
    </row>
    <row r="101" spans="2:13" x14ac:dyDescent="0.3">
      <c r="B101" s="6"/>
      <c r="C101" s="6"/>
      <c r="D101" s="6" t="s">
        <v>314</v>
      </c>
      <c r="E101" s="6"/>
      <c r="F101" s="7">
        <v>6.843</v>
      </c>
      <c r="G101" s="6"/>
      <c r="H101" s="7">
        <v>2.673</v>
      </c>
      <c r="I101" s="6"/>
      <c r="J101" s="7">
        <v>2.56</v>
      </c>
      <c r="K101" s="6"/>
      <c r="L101" s="7">
        <v>0.51300000000000001</v>
      </c>
      <c r="M101" s="6"/>
    </row>
    <row r="102" spans="2:13" x14ac:dyDescent="0.3">
      <c r="B102" s="6"/>
      <c r="C102" s="6"/>
      <c r="D102" s="6" t="s">
        <v>316</v>
      </c>
      <c r="E102" s="6"/>
      <c r="F102" s="7">
        <v>-7.5819999999999999</v>
      </c>
      <c r="G102" s="6"/>
      <c r="H102" s="7">
        <v>4.2350000000000003</v>
      </c>
      <c r="I102" s="6"/>
      <c r="J102" s="7">
        <v>-1.79</v>
      </c>
      <c r="K102" s="6"/>
      <c r="L102" s="7">
        <v>1</v>
      </c>
      <c r="M102" s="6"/>
    </row>
    <row r="103" spans="2:13" x14ac:dyDescent="0.3">
      <c r="B103" s="6"/>
      <c r="C103" s="6"/>
      <c r="D103" s="6" t="s">
        <v>317</v>
      </c>
      <c r="E103" s="6"/>
      <c r="F103" s="7">
        <v>16</v>
      </c>
      <c r="G103" s="6"/>
      <c r="H103" s="7">
        <v>3.92</v>
      </c>
      <c r="I103" s="6"/>
      <c r="J103" s="7">
        <v>4.0810000000000004</v>
      </c>
      <c r="K103" s="6"/>
      <c r="L103" s="7">
        <v>0.01</v>
      </c>
      <c r="M103" s="6"/>
    </row>
    <row r="104" spans="2:13" ht="16.2" x14ac:dyDescent="0.3">
      <c r="B104" s="6"/>
      <c r="C104" s="6"/>
      <c r="D104" s="6" t="s">
        <v>319</v>
      </c>
      <c r="E104" s="6"/>
      <c r="F104" s="7">
        <v>20.571999999999999</v>
      </c>
      <c r="G104" s="6"/>
      <c r="H104" s="7">
        <v>4.2350000000000003</v>
      </c>
      <c r="I104" s="6"/>
      <c r="J104" s="7">
        <v>4.8579999999999997</v>
      </c>
      <c r="K104" s="6"/>
      <c r="L104" s="7" t="s">
        <v>362</v>
      </c>
      <c r="M104" s="6"/>
    </row>
    <row r="105" spans="2:13" x14ac:dyDescent="0.3">
      <c r="B105" s="6"/>
      <c r="C105" s="6"/>
      <c r="D105" s="6" t="s">
        <v>321</v>
      </c>
      <c r="E105" s="6"/>
      <c r="F105" s="7">
        <v>19.675999999999998</v>
      </c>
      <c r="G105" s="6"/>
      <c r="H105" s="7">
        <v>4.2350000000000003</v>
      </c>
      <c r="I105" s="6"/>
      <c r="J105" s="7">
        <v>4.6459999999999999</v>
      </c>
      <c r="K105" s="6"/>
      <c r="L105" s="7">
        <v>1E-3</v>
      </c>
      <c r="M105" s="6"/>
    </row>
    <row r="106" spans="2:13" x14ac:dyDescent="0.3">
      <c r="B106" s="6"/>
      <c r="C106" s="6"/>
      <c r="D106" s="6" t="s">
        <v>323</v>
      </c>
      <c r="E106" s="6"/>
      <c r="F106" s="7">
        <v>17.713000000000001</v>
      </c>
      <c r="G106" s="6"/>
      <c r="H106" s="7">
        <v>4.2350000000000003</v>
      </c>
      <c r="I106" s="6"/>
      <c r="J106" s="7">
        <v>4.1829999999999998</v>
      </c>
      <c r="K106" s="6"/>
      <c r="L106" s="7">
        <v>5.0000000000000001E-3</v>
      </c>
      <c r="M106" s="6"/>
    </row>
    <row r="107" spans="2:13" x14ac:dyDescent="0.3">
      <c r="B107" s="6" t="s">
        <v>310</v>
      </c>
      <c r="C107" s="6"/>
      <c r="D107" s="6" t="s">
        <v>312</v>
      </c>
      <c r="E107" s="6"/>
      <c r="F107" s="7">
        <v>-0.33500000000000002</v>
      </c>
      <c r="G107" s="6"/>
      <c r="H107" s="7">
        <v>2.673</v>
      </c>
      <c r="I107" s="6"/>
      <c r="J107" s="7">
        <v>-0.125</v>
      </c>
      <c r="K107" s="6"/>
      <c r="L107" s="7">
        <v>1</v>
      </c>
      <c r="M107" s="6"/>
    </row>
    <row r="108" spans="2:13" x14ac:dyDescent="0.3">
      <c r="B108" s="6"/>
      <c r="C108" s="6"/>
      <c r="D108" s="6" t="s">
        <v>314</v>
      </c>
      <c r="E108" s="6"/>
      <c r="F108" s="7">
        <v>0.48699999999999999</v>
      </c>
      <c r="G108" s="6"/>
      <c r="H108" s="7">
        <v>2.673</v>
      </c>
      <c r="I108" s="6"/>
      <c r="J108" s="7">
        <v>0.182</v>
      </c>
      <c r="K108" s="6"/>
      <c r="L108" s="7">
        <v>1</v>
      </c>
      <c r="M108" s="6"/>
    </row>
    <row r="109" spans="2:13" x14ac:dyDescent="0.3">
      <c r="B109" s="6"/>
      <c r="C109" s="6"/>
      <c r="D109" s="6" t="s">
        <v>316</v>
      </c>
      <c r="E109" s="6"/>
      <c r="F109" s="7">
        <v>-13.938000000000001</v>
      </c>
      <c r="G109" s="6"/>
      <c r="H109" s="7">
        <v>4.2350000000000003</v>
      </c>
      <c r="I109" s="6"/>
      <c r="J109" s="7">
        <v>-3.2909999999999999</v>
      </c>
      <c r="K109" s="6"/>
      <c r="L109" s="7">
        <v>8.3000000000000004E-2</v>
      </c>
      <c r="M109" s="6"/>
    </row>
    <row r="110" spans="2:13" x14ac:dyDescent="0.3">
      <c r="B110" s="6"/>
      <c r="C110" s="6"/>
      <c r="D110" s="6" t="s">
        <v>317</v>
      </c>
      <c r="E110" s="6"/>
      <c r="F110" s="7">
        <v>9.6440000000000001</v>
      </c>
      <c r="G110" s="6"/>
      <c r="H110" s="7">
        <v>4.2350000000000003</v>
      </c>
      <c r="I110" s="6"/>
      <c r="J110" s="7">
        <v>2.2770000000000001</v>
      </c>
      <c r="K110" s="6"/>
      <c r="L110" s="7">
        <v>1</v>
      </c>
      <c r="M110" s="6"/>
    </row>
    <row r="111" spans="2:13" x14ac:dyDescent="0.3">
      <c r="B111" s="6"/>
      <c r="C111" s="6"/>
      <c r="D111" s="6" t="s">
        <v>319</v>
      </c>
      <c r="E111" s="6"/>
      <c r="F111" s="7">
        <v>14.215999999999999</v>
      </c>
      <c r="G111" s="6"/>
      <c r="H111" s="7">
        <v>3.92</v>
      </c>
      <c r="I111" s="6"/>
      <c r="J111" s="7">
        <v>3.6259999999999999</v>
      </c>
      <c r="K111" s="6"/>
      <c r="L111" s="7">
        <v>3.9E-2</v>
      </c>
      <c r="M111" s="6"/>
    </row>
    <row r="112" spans="2:13" x14ac:dyDescent="0.3">
      <c r="B112" s="6"/>
      <c r="C112" s="6"/>
      <c r="D112" s="6" t="s">
        <v>321</v>
      </c>
      <c r="E112" s="6"/>
      <c r="F112" s="7">
        <v>13.32</v>
      </c>
      <c r="G112" s="6"/>
      <c r="H112" s="7">
        <v>4.2350000000000003</v>
      </c>
      <c r="I112" s="6"/>
      <c r="J112" s="7">
        <v>3.145</v>
      </c>
      <c r="K112" s="6"/>
      <c r="L112" s="7">
        <v>0.126</v>
      </c>
      <c r="M112" s="6"/>
    </row>
    <row r="113" spans="2:13" x14ac:dyDescent="0.3">
      <c r="B113" s="6"/>
      <c r="C113" s="6"/>
      <c r="D113" s="6" t="s">
        <v>323</v>
      </c>
      <c r="E113" s="6"/>
      <c r="F113" s="7">
        <v>11.356999999999999</v>
      </c>
      <c r="G113" s="6"/>
      <c r="H113" s="7">
        <v>4.2350000000000003</v>
      </c>
      <c r="I113" s="6"/>
      <c r="J113" s="7">
        <v>2.6819999999999999</v>
      </c>
      <c r="K113" s="6"/>
      <c r="L113" s="7">
        <v>0.44700000000000001</v>
      </c>
      <c r="M113" s="6"/>
    </row>
    <row r="114" spans="2:13" x14ac:dyDescent="0.3">
      <c r="B114" s="6" t="s">
        <v>312</v>
      </c>
      <c r="C114" s="6"/>
      <c r="D114" s="6" t="s">
        <v>314</v>
      </c>
      <c r="E114" s="6"/>
      <c r="F114" s="7">
        <v>0.82199999999999995</v>
      </c>
      <c r="G114" s="6"/>
      <c r="H114" s="7">
        <v>2.673</v>
      </c>
      <c r="I114" s="6"/>
      <c r="J114" s="7">
        <v>0.307</v>
      </c>
      <c r="K114" s="6"/>
      <c r="L114" s="7">
        <v>1</v>
      </c>
      <c r="M114" s="6"/>
    </row>
    <row r="115" spans="2:13" x14ac:dyDescent="0.3">
      <c r="B115" s="6"/>
      <c r="C115" s="6"/>
      <c r="D115" s="6" t="s">
        <v>316</v>
      </c>
      <c r="E115" s="6"/>
      <c r="F115" s="7">
        <v>-13.603</v>
      </c>
      <c r="G115" s="6"/>
      <c r="H115" s="7">
        <v>4.2350000000000003</v>
      </c>
      <c r="I115" s="6"/>
      <c r="J115" s="7">
        <v>-3.2120000000000002</v>
      </c>
      <c r="K115" s="6"/>
      <c r="L115" s="7">
        <v>0.104</v>
      </c>
      <c r="M115" s="6"/>
    </row>
    <row r="116" spans="2:13" x14ac:dyDescent="0.3">
      <c r="B116" s="6"/>
      <c r="C116" s="6"/>
      <c r="D116" s="6" t="s">
        <v>317</v>
      </c>
      <c r="E116" s="6"/>
      <c r="F116" s="7">
        <v>9.9789999999999992</v>
      </c>
      <c r="G116" s="6"/>
      <c r="H116" s="7">
        <v>4.2350000000000003</v>
      </c>
      <c r="I116" s="6"/>
      <c r="J116" s="7">
        <v>2.3559999999999999</v>
      </c>
      <c r="K116" s="6"/>
      <c r="L116" s="7">
        <v>1</v>
      </c>
      <c r="M116" s="6"/>
    </row>
    <row r="117" spans="2:13" x14ac:dyDescent="0.3">
      <c r="B117" s="6"/>
      <c r="C117" s="6"/>
      <c r="D117" s="6" t="s">
        <v>319</v>
      </c>
      <c r="E117" s="6"/>
      <c r="F117" s="7">
        <v>14.551</v>
      </c>
      <c r="G117" s="6"/>
      <c r="H117" s="7">
        <v>4.2350000000000003</v>
      </c>
      <c r="I117" s="6"/>
      <c r="J117" s="7">
        <v>3.4359999999999999</v>
      </c>
      <c r="K117" s="6"/>
      <c r="L117" s="7">
        <v>5.3999999999999999E-2</v>
      </c>
      <c r="M117" s="6"/>
    </row>
    <row r="118" spans="2:13" x14ac:dyDescent="0.3">
      <c r="B118" s="6"/>
      <c r="C118" s="6"/>
      <c r="D118" s="6" t="s">
        <v>321</v>
      </c>
      <c r="E118" s="6"/>
      <c r="F118" s="7">
        <v>13.654999999999999</v>
      </c>
      <c r="G118" s="6"/>
      <c r="H118" s="7">
        <v>3.92</v>
      </c>
      <c r="I118" s="6"/>
      <c r="J118" s="7">
        <v>3.4830000000000001</v>
      </c>
      <c r="K118" s="6"/>
      <c r="L118" s="7">
        <v>5.8000000000000003E-2</v>
      </c>
      <c r="M118" s="6"/>
    </row>
    <row r="119" spans="2:13" x14ac:dyDescent="0.3">
      <c r="B119" s="6"/>
      <c r="C119" s="6"/>
      <c r="D119" s="6" t="s">
        <v>323</v>
      </c>
      <c r="E119" s="6"/>
      <c r="F119" s="7">
        <v>11.692</v>
      </c>
      <c r="G119" s="6"/>
      <c r="H119" s="7">
        <v>4.2350000000000003</v>
      </c>
      <c r="I119" s="6"/>
      <c r="J119" s="7">
        <v>2.7610000000000001</v>
      </c>
      <c r="K119" s="6"/>
      <c r="L119" s="7">
        <v>0.36299999999999999</v>
      </c>
      <c r="M119" s="6"/>
    </row>
    <row r="120" spans="2:13" x14ac:dyDescent="0.3">
      <c r="B120" s="6" t="s">
        <v>314</v>
      </c>
      <c r="C120" s="6"/>
      <c r="D120" s="6" t="s">
        <v>316</v>
      </c>
      <c r="E120" s="6"/>
      <c r="F120" s="7">
        <v>-14.425000000000001</v>
      </c>
      <c r="G120" s="6"/>
      <c r="H120" s="7">
        <v>4.2350000000000003</v>
      </c>
      <c r="I120" s="6"/>
      <c r="J120" s="7">
        <v>-3.4060000000000001</v>
      </c>
      <c r="K120" s="6"/>
      <c r="L120" s="7">
        <v>5.8999999999999997E-2</v>
      </c>
      <c r="M120" s="6"/>
    </row>
    <row r="121" spans="2:13" x14ac:dyDescent="0.3">
      <c r="B121" s="6"/>
      <c r="C121" s="6"/>
      <c r="D121" s="6" t="s">
        <v>317</v>
      </c>
      <c r="E121" s="6"/>
      <c r="F121" s="7">
        <v>9.157</v>
      </c>
      <c r="G121" s="6"/>
      <c r="H121" s="7">
        <v>4.2350000000000003</v>
      </c>
      <c r="I121" s="6"/>
      <c r="J121" s="7">
        <v>2.1619999999999999</v>
      </c>
      <c r="K121" s="6"/>
      <c r="L121" s="7">
        <v>1</v>
      </c>
      <c r="M121" s="6"/>
    </row>
    <row r="122" spans="2:13" x14ac:dyDescent="0.3">
      <c r="B122" s="6"/>
      <c r="C122" s="6"/>
      <c r="D122" s="6" t="s">
        <v>319</v>
      </c>
      <c r="E122" s="6"/>
      <c r="F122" s="7">
        <v>13.728999999999999</v>
      </c>
      <c r="G122" s="6"/>
      <c r="H122" s="7">
        <v>4.2350000000000003</v>
      </c>
      <c r="I122" s="6"/>
      <c r="J122" s="7">
        <v>3.242</v>
      </c>
      <c r="K122" s="6"/>
      <c r="L122" s="7">
        <v>9.6000000000000002E-2</v>
      </c>
      <c r="M122" s="6"/>
    </row>
    <row r="123" spans="2:13" x14ac:dyDescent="0.3">
      <c r="B123" s="6"/>
      <c r="C123" s="6"/>
      <c r="D123" s="6" t="s">
        <v>321</v>
      </c>
      <c r="E123" s="6"/>
      <c r="F123" s="7">
        <v>12.833</v>
      </c>
      <c r="G123" s="6"/>
      <c r="H123" s="7">
        <v>4.2350000000000003</v>
      </c>
      <c r="I123" s="6"/>
      <c r="J123" s="7">
        <v>3.03</v>
      </c>
      <c r="K123" s="6"/>
      <c r="L123" s="7">
        <v>0.17499999999999999</v>
      </c>
      <c r="M123" s="6"/>
    </row>
    <row r="124" spans="2:13" x14ac:dyDescent="0.3">
      <c r="B124" s="6"/>
      <c r="C124" s="6"/>
      <c r="D124" s="6" t="s">
        <v>323</v>
      </c>
      <c r="E124" s="6"/>
      <c r="F124" s="7">
        <v>10.87</v>
      </c>
      <c r="G124" s="6"/>
      <c r="H124" s="7">
        <v>3.92</v>
      </c>
      <c r="I124" s="6"/>
      <c r="J124" s="7">
        <v>2.7730000000000001</v>
      </c>
      <c r="K124" s="6"/>
      <c r="L124" s="7">
        <v>0.39</v>
      </c>
      <c r="M124" s="6"/>
    </row>
    <row r="125" spans="2:13" ht="16.2" x14ac:dyDescent="0.3">
      <c r="B125" s="6" t="s">
        <v>316</v>
      </c>
      <c r="C125" s="6"/>
      <c r="D125" s="6" t="s">
        <v>317</v>
      </c>
      <c r="E125" s="6"/>
      <c r="F125" s="7">
        <v>23.582000000000001</v>
      </c>
      <c r="G125" s="6"/>
      <c r="H125" s="7">
        <v>2.673</v>
      </c>
      <c r="I125" s="6"/>
      <c r="J125" s="7">
        <v>8.8230000000000004</v>
      </c>
      <c r="K125" s="6"/>
      <c r="L125" s="7" t="s">
        <v>363</v>
      </c>
      <c r="M125" s="6"/>
    </row>
    <row r="126" spans="2:13" ht="16.2" x14ac:dyDescent="0.3">
      <c r="B126" s="6"/>
      <c r="C126" s="6"/>
      <c r="D126" s="6" t="s">
        <v>319</v>
      </c>
      <c r="E126" s="6"/>
      <c r="F126" s="7">
        <v>28.154</v>
      </c>
      <c r="G126" s="6"/>
      <c r="H126" s="7">
        <v>2.673</v>
      </c>
      <c r="I126" s="6"/>
      <c r="J126" s="7">
        <v>10.532999999999999</v>
      </c>
      <c r="K126" s="6"/>
      <c r="L126" s="7" t="s">
        <v>364</v>
      </c>
      <c r="M126" s="6"/>
    </row>
    <row r="127" spans="2:13" ht="16.2" x14ac:dyDescent="0.3">
      <c r="B127" s="6"/>
      <c r="C127" s="6"/>
      <c r="D127" s="6" t="s">
        <v>321</v>
      </c>
      <c r="E127" s="6"/>
      <c r="F127" s="7">
        <v>27.257999999999999</v>
      </c>
      <c r="G127" s="6"/>
      <c r="H127" s="7">
        <v>2.673</v>
      </c>
      <c r="I127" s="6"/>
      <c r="J127" s="7">
        <v>10.198</v>
      </c>
      <c r="K127" s="6"/>
      <c r="L127" s="7" t="s">
        <v>365</v>
      </c>
      <c r="M127" s="6"/>
    </row>
    <row r="128" spans="2:13" ht="16.2" x14ac:dyDescent="0.3">
      <c r="B128" s="6"/>
      <c r="C128" s="6"/>
      <c r="D128" s="6" t="s">
        <v>323</v>
      </c>
      <c r="E128" s="6"/>
      <c r="F128" s="7">
        <v>25.295000000000002</v>
      </c>
      <c r="G128" s="6"/>
      <c r="H128" s="7">
        <v>2.673</v>
      </c>
      <c r="I128" s="6"/>
      <c r="J128" s="7">
        <v>9.4640000000000004</v>
      </c>
      <c r="K128" s="6"/>
      <c r="L128" s="7" t="s">
        <v>366</v>
      </c>
      <c r="M128" s="6"/>
    </row>
    <row r="129" spans="1:17" x14ac:dyDescent="0.3">
      <c r="B129" s="6" t="s">
        <v>317</v>
      </c>
      <c r="C129" s="6"/>
      <c r="D129" s="6" t="s">
        <v>319</v>
      </c>
      <c r="E129" s="6"/>
      <c r="F129" s="7">
        <v>4.5720000000000001</v>
      </c>
      <c r="G129" s="6"/>
      <c r="H129" s="7">
        <v>2.673</v>
      </c>
      <c r="I129" s="6"/>
      <c r="J129" s="7">
        <v>1.71</v>
      </c>
      <c r="K129" s="6"/>
      <c r="L129" s="7">
        <v>1</v>
      </c>
      <c r="M129" s="6"/>
    </row>
    <row r="130" spans="1:17" x14ac:dyDescent="0.3">
      <c r="B130" s="6"/>
      <c r="C130" s="6"/>
      <c r="D130" s="6" t="s">
        <v>321</v>
      </c>
      <c r="E130" s="6"/>
      <c r="F130" s="7">
        <v>3.6760000000000002</v>
      </c>
      <c r="G130" s="6"/>
      <c r="H130" s="7">
        <v>2.673</v>
      </c>
      <c r="I130" s="6"/>
      <c r="J130" s="7">
        <v>1.375</v>
      </c>
      <c r="K130" s="6"/>
      <c r="L130" s="7">
        <v>1</v>
      </c>
      <c r="M130" s="6"/>
    </row>
    <row r="131" spans="1:17" x14ac:dyDescent="0.3">
      <c r="B131" s="6"/>
      <c r="C131" s="6"/>
      <c r="D131" s="6" t="s">
        <v>323</v>
      </c>
      <c r="E131" s="6"/>
      <c r="F131" s="7">
        <v>1.7130000000000001</v>
      </c>
      <c r="G131" s="6"/>
      <c r="H131" s="7">
        <v>2.673</v>
      </c>
      <c r="I131" s="6"/>
      <c r="J131" s="7">
        <v>0.64100000000000001</v>
      </c>
      <c r="K131" s="6"/>
      <c r="L131" s="7">
        <v>1</v>
      </c>
      <c r="M131" s="6"/>
    </row>
    <row r="132" spans="1:17" x14ac:dyDescent="0.3">
      <c r="B132" s="6" t="s">
        <v>319</v>
      </c>
      <c r="C132" s="6"/>
      <c r="D132" s="6" t="s">
        <v>321</v>
      </c>
      <c r="E132" s="6"/>
      <c r="F132" s="7">
        <v>-0.89600000000000002</v>
      </c>
      <c r="G132" s="6"/>
      <c r="H132" s="7">
        <v>2.673</v>
      </c>
      <c r="I132" s="6"/>
      <c r="J132" s="7">
        <v>-0.33500000000000002</v>
      </c>
      <c r="K132" s="6"/>
      <c r="L132" s="7">
        <v>1</v>
      </c>
      <c r="M132" s="6"/>
    </row>
    <row r="133" spans="1:17" x14ac:dyDescent="0.3">
      <c r="B133" s="6"/>
      <c r="C133" s="6"/>
      <c r="D133" s="6" t="s">
        <v>323</v>
      </c>
      <c r="E133" s="6"/>
      <c r="F133" s="7">
        <v>-2.859</v>
      </c>
      <c r="G133" s="6"/>
      <c r="H133" s="7">
        <v>2.673</v>
      </c>
      <c r="I133" s="6"/>
      <c r="J133" s="7">
        <v>-1.07</v>
      </c>
      <c r="K133" s="6"/>
      <c r="L133" s="7">
        <v>1</v>
      </c>
      <c r="M133" s="6"/>
    </row>
    <row r="134" spans="1:17" x14ac:dyDescent="0.3">
      <c r="B134" s="6" t="s">
        <v>321</v>
      </c>
      <c r="C134" s="6"/>
      <c r="D134" s="6" t="s">
        <v>323</v>
      </c>
      <c r="E134" s="6"/>
      <c r="F134" s="7">
        <v>-1.9630000000000001</v>
      </c>
      <c r="G134" s="6"/>
      <c r="H134" s="7">
        <v>2.673</v>
      </c>
      <c r="I134" s="6"/>
      <c r="J134" s="7">
        <v>-0.73499999999999999</v>
      </c>
      <c r="K134" s="6"/>
      <c r="L134" s="7">
        <v>1</v>
      </c>
      <c r="M134" s="6"/>
    </row>
    <row r="135" spans="1:17" ht="15" thickBot="1" x14ac:dyDescent="0.35">
      <c r="B135" s="16"/>
      <c r="C135" s="16"/>
      <c r="D135" s="16"/>
      <c r="E135" s="16"/>
      <c r="F135" s="16"/>
      <c r="G135" s="16"/>
      <c r="H135" s="16"/>
      <c r="I135" s="16"/>
      <c r="J135" s="16"/>
      <c r="K135" s="16"/>
      <c r="L135" s="16"/>
      <c r="M135" s="16"/>
    </row>
    <row r="136" spans="1:17" ht="14.4" customHeight="1" x14ac:dyDescent="0.3">
      <c r="B136" s="17" t="s">
        <v>330</v>
      </c>
      <c r="C136" s="17"/>
      <c r="D136" s="17"/>
      <c r="E136" s="17"/>
      <c r="F136" s="17"/>
      <c r="G136" s="17"/>
      <c r="H136" s="17"/>
      <c r="I136" s="17"/>
      <c r="J136" s="17"/>
      <c r="K136" s="17"/>
      <c r="L136" s="17"/>
      <c r="M136" s="17"/>
    </row>
    <row r="138" spans="1:17" s="4" customFormat="1" x14ac:dyDescent="0.3">
      <c r="A138"/>
    </row>
    <row r="140" spans="1:17" ht="23.4" x14ac:dyDescent="0.3">
      <c r="B140" s="5" t="s">
        <v>367</v>
      </c>
    </row>
    <row r="142" spans="1:17" ht="15" thickBot="1" x14ac:dyDescent="0.35">
      <c r="B142" s="14" t="s">
        <v>225</v>
      </c>
      <c r="C142" s="14"/>
      <c r="D142" s="14"/>
      <c r="E142" s="14"/>
      <c r="F142" s="14"/>
      <c r="G142" s="14"/>
      <c r="H142" s="14"/>
      <c r="I142" s="14"/>
      <c r="J142" s="14"/>
      <c r="K142" s="14"/>
      <c r="L142" s="14"/>
      <c r="M142" s="14"/>
      <c r="N142" s="14"/>
      <c r="O142" s="14"/>
      <c r="P142" s="14"/>
      <c r="Q142" s="14"/>
    </row>
    <row r="143" spans="1:17" ht="15" thickBot="1" x14ac:dyDescent="0.35">
      <c r="B143" s="15" t="s">
        <v>226</v>
      </c>
      <c r="C143" s="15"/>
      <c r="D143" s="15" t="s">
        <v>289</v>
      </c>
      <c r="E143" s="15"/>
      <c r="F143" s="15" t="s">
        <v>227</v>
      </c>
      <c r="G143" s="15"/>
      <c r="H143" s="15" t="s">
        <v>228</v>
      </c>
      <c r="I143" s="15"/>
      <c r="J143" s="15" t="s">
        <v>229</v>
      </c>
      <c r="K143" s="15"/>
      <c r="L143" s="15" t="s">
        <v>230</v>
      </c>
      <c r="M143" s="15"/>
      <c r="N143" s="15" t="s">
        <v>231</v>
      </c>
      <c r="O143" s="15"/>
      <c r="P143" s="15" t="s">
        <v>232</v>
      </c>
      <c r="Q143" s="15"/>
    </row>
    <row r="144" spans="1:17" ht="32.4" x14ac:dyDescent="0.3">
      <c r="B144" s="6" t="s">
        <v>233</v>
      </c>
      <c r="C144" s="6"/>
      <c r="D144" s="6" t="s">
        <v>290</v>
      </c>
      <c r="E144" s="6"/>
      <c r="F144" s="7">
        <v>15750.423000000001</v>
      </c>
      <c r="G144" s="6" t="s">
        <v>291</v>
      </c>
      <c r="H144" s="7">
        <v>4</v>
      </c>
      <c r="I144" s="6" t="s">
        <v>291</v>
      </c>
      <c r="J144" s="7">
        <v>3937.6060000000002</v>
      </c>
      <c r="K144" s="6" t="s">
        <v>291</v>
      </c>
      <c r="L144" s="7">
        <v>34.576000000000001</v>
      </c>
      <c r="M144" s="6" t="s">
        <v>291</v>
      </c>
      <c r="N144" s="7" t="s">
        <v>368</v>
      </c>
      <c r="O144" s="6" t="s">
        <v>291</v>
      </c>
      <c r="P144" s="7">
        <v>0.622</v>
      </c>
      <c r="Q144" s="6"/>
    </row>
    <row r="145" spans="2:17" ht="32.4" x14ac:dyDescent="0.3">
      <c r="B145" s="6"/>
      <c r="C145" s="6"/>
      <c r="D145" s="6" t="s">
        <v>293</v>
      </c>
      <c r="E145" s="6"/>
      <c r="F145" s="7">
        <v>15750.423000000001</v>
      </c>
      <c r="G145" s="6"/>
      <c r="H145" s="7">
        <v>1.542</v>
      </c>
      <c r="I145" s="6"/>
      <c r="J145" s="7">
        <v>10215.120999999999</v>
      </c>
      <c r="K145" s="6"/>
      <c r="L145" s="7">
        <v>34.576000000000001</v>
      </c>
      <c r="M145" s="6"/>
      <c r="N145" s="7" t="s">
        <v>369</v>
      </c>
      <c r="O145" s="6"/>
      <c r="P145" s="7">
        <v>0.622</v>
      </c>
      <c r="Q145" s="6"/>
    </row>
    <row r="146" spans="2:17" x14ac:dyDescent="0.3">
      <c r="B146" s="6" t="s">
        <v>253</v>
      </c>
      <c r="C146" s="6"/>
      <c r="D146" s="6" t="s">
        <v>290</v>
      </c>
      <c r="E146" s="6"/>
      <c r="F146" s="7">
        <v>258.28699999999998</v>
      </c>
      <c r="G146" s="6" t="s">
        <v>291</v>
      </c>
      <c r="H146" s="7">
        <v>4</v>
      </c>
      <c r="I146" s="6" t="s">
        <v>291</v>
      </c>
      <c r="J146" s="7">
        <v>64.572000000000003</v>
      </c>
      <c r="K146" s="6" t="s">
        <v>291</v>
      </c>
      <c r="L146" s="7">
        <v>0.56699999999999995</v>
      </c>
      <c r="M146" s="6" t="s">
        <v>291</v>
      </c>
      <c r="N146" s="7">
        <v>0.68700000000000006</v>
      </c>
      <c r="O146" s="6" t="s">
        <v>291</v>
      </c>
      <c r="P146" s="7">
        <v>2.5999999999999999E-2</v>
      </c>
      <c r="Q146" s="6"/>
    </row>
    <row r="147" spans="2:17" x14ac:dyDescent="0.3">
      <c r="B147" s="6"/>
      <c r="C147" s="6"/>
      <c r="D147" s="6" t="s">
        <v>293</v>
      </c>
      <c r="E147" s="6"/>
      <c r="F147" s="7">
        <v>258.28699999999998</v>
      </c>
      <c r="G147" s="6"/>
      <c r="H147" s="7">
        <v>1.542</v>
      </c>
      <c r="I147" s="6"/>
      <c r="J147" s="7">
        <v>167.51499999999999</v>
      </c>
      <c r="K147" s="6"/>
      <c r="L147" s="7">
        <v>0.56699999999999995</v>
      </c>
      <c r="M147" s="6"/>
      <c r="N147" s="7">
        <v>0.52900000000000003</v>
      </c>
      <c r="O147" s="6"/>
      <c r="P147" s="7">
        <v>2.5999999999999999E-2</v>
      </c>
      <c r="Q147" s="6"/>
    </row>
    <row r="148" spans="2:17" x14ac:dyDescent="0.3">
      <c r="B148" s="6" t="s">
        <v>234</v>
      </c>
      <c r="C148" s="6"/>
      <c r="D148" s="6" t="s">
        <v>290</v>
      </c>
      <c r="E148" s="6"/>
      <c r="F148" s="7">
        <v>9566.1630000000005</v>
      </c>
      <c r="G148" s="6"/>
      <c r="H148" s="7">
        <v>84</v>
      </c>
      <c r="I148" s="6"/>
      <c r="J148" s="7">
        <v>113.883</v>
      </c>
      <c r="K148" s="6"/>
      <c r="L148" s="7"/>
      <c r="M148" s="6"/>
      <c r="N148" s="7"/>
      <c r="O148" s="6"/>
      <c r="P148" s="7"/>
      <c r="Q148" s="6"/>
    </row>
    <row r="149" spans="2:17" x14ac:dyDescent="0.3">
      <c r="B149" s="6"/>
      <c r="C149" s="6"/>
      <c r="D149" s="6" t="s">
        <v>293</v>
      </c>
      <c r="E149" s="6"/>
      <c r="F149" s="7">
        <v>9566.1630000000005</v>
      </c>
      <c r="G149" s="6"/>
      <c r="H149" s="7">
        <v>32.378999999999998</v>
      </c>
      <c r="I149" s="6"/>
      <c r="J149" s="7">
        <v>295.44</v>
      </c>
      <c r="K149" s="6"/>
      <c r="L149" s="7"/>
      <c r="M149" s="6"/>
      <c r="N149" s="7"/>
      <c r="O149" s="6"/>
      <c r="P149" s="7"/>
      <c r="Q149" s="6"/>
    </row>
    <row r="150" spans="2:17" x14ac:dyDescent="0.3">
      <c r="B150" s="6" t="s">
        <v>235</v>
      </c>
      <c r="C150" s="6"/>
      <c r="D150" s="6" t="s">
        <v>290</v>
      </c>
      <c r="E150" s="6"/>
      <c r="F150" s="7">
        <v>8189.3450000000003</v>
      </c>
      <c r="G150" s="6"/>
      <c r="H150" s="7">
        <v>1</v>
      </c>
      <c r="I150" s="6"/>
      <c r="J150" s="7">
        <v>8189.3450000000003</v>
      </c>
      <c r="K150" s="6"/>
      <c r="L150" s="7">
        <v>11.929</v>
      </c>
      <c r="M150" s="6"/>
      <c r="N150" s="7">
        <v>2E-3</v>
      </c>
      <c r="O150" s="6"/>
      <c r="P150" s="7">
        <v>0.36199999999999999</v>
      </c>
      <c r="Q150" s="6"/>
    </row>
    <row r="151" spans="2:17" ht="28.8" x14ac:dyDescent="0.3">
      <c r="B151" s="6" t="s">
        <v>254</v>
      </c>
      <c r="C151" s="6"/>
      <c r="D151" s="6" t="s">
        <v>290</v>
      </c>
      <c r="E151" s="6"/>
      <c r="F151" s="7">
        <v>390.49599999999998</v>
      </c>
      <c r="G151" s="6"/>
      <c r="H151" s="7">
        <v>1</v>
      </c>
      <c r="I151" s="6"/>
      <c r="J151" s="7">
        <v>390.49599999999998</v>
      </c>
      <c r="K151" s="6"/>
      <c r="L151" s="7">
        <v>0.56899999999999995</v>
      </c>
      <c r="M151" s="6"/>
      <c r="N151" s="7">
        <v>0.45900000000000002</v>
      </c>
      <c r="O151" s="6"/>
      <c r="P151" s="7">
        <v>2.5999999999999999E-2</v>
      </c>
      <c r="Q151" s="6"/>
    </row>
    <row r="152" spans="2:17" x14ac:dyDescent="0.3">
      <c r="B152" s="6" t="s">
        <v>234</v>
      </c>
      <c r="C152" s="6"/>
      <c r="D152" s="6" t="s">
        <v>290</v>
      </c>
      <c r="E152" s="6"/>
      <c r="F152" s="7">
        <v>14417.016</v>
      </c>
      <c r="G152" s="6"/>
      <c r="H152" s="7">
        <v>21</v>
      </c>
      <c r="I152" s="6"/>
      <c r="J152" s="7">
        <v>686.52499999999998</v>
      </c>
      <c r="K152" s="6"/>
      <c r="L152" s="7"/>
      <c r="M152" s="6"/>
      <c r="N152" s="7"/>
      <c r="O152" s="6"/>
      <c r="P152" s="7"/>
      <c r="Q152" s="6"/>
    </row>
    <row r="153" spans="2:17" ht="32.4" x14ac:dyDescent="0.3">
      <c r="B153" s="6" t="s">
        <v>236</v>
      </c>
      <c r="C153" s="6"/>
      <c r="D153" s="6" t="s">
        <v>290</v>
      </c>
      <c r="E153" s="6"/>
      <c r="F153" s="7">
        <v>1143.068</v>
      </c>
      <c r="G153" s="6" t="s">
        <v>291</v>
      </c>
      <c r="H153" s="7">
        <v>4</v>
      </c>
      <c r="I153" s="6" t="s">
        <v>291</v>
      </c>
      <c r="J153" s="7">
        <v>285.767</v>
      </c>
      <c r="K153" s="6" t="s">
        <v>291</v>
      </c>
      <c r="L153" s="7">
        <v>5.2910000000000004</v>
      </c>
      <c r="M153" s="6" t="s">
        <v>291</v>
      </c>
      <c r="N153" s="7" t="s">
        <v>370</v>
      </c>
      <c r="O153" s="6" t="s">
        <v>291</v>
      </c>
      <c r="P153" s="7">
        <v>0.20100000000000001</v>
      </c>
      <c r="Q153" s="6"/>
    </row>
    <row r="154" spans="2:17" x14ac:dyDescent="0.3">
      <c r="B154" s="6"/>
      <c r="C154" s="6"/>
      <c r="D154" s="6" t="s">
        <v>293</v>
      </c>
      <c r="E154" s="6"/>
      <c r="F154" s="7">
        <v>1143.068</v>
      </c>
      <c r="G154" s="6"/>
      <c r="H154" s="7">
        <v>2.1030000000000002</v>
      </c>
      <c r="I154" s="6"/>
      <c r="J154" s="7">
        <v>543.62199999999996</v>
      </c>
      <c r="K154" s="6"/>
      <c r="L154" s="7">
        <v>5.2910000000000004</v>
      </c>
      <c r="M154" s="6"/>
      <c r="N154" s="7">
        <v>8.0000000000000002E-3</v>
      </c>
      <c r="O154" s="6"/>
      <c r="P154" s="7">
        <v>0.20100000000000001</v>
      </c>
      <c r="Q154" s="6"/>
    </row>
    <row r="155" spans="2:17" ht="28.8" x14ac:dyDescent="0.3">
      <c r="B155" s="6" t="s">
        <v>255</v>
      </c>
      <c r="C155" s="6"/>
      <c r="D155" s="6" t="s">
        <v>290</v>
      </c>
      <c r="E155" s="6"/>
      <c r="F155" s="7">
        <v>98.486000000000004</v>
      </c>
      <c r="G155" s="6" t="s">
        <v>291</v>
      </c>
      <c r="H155" s="7">
        <v>4</v>
      </c>
      <c r="I155" s="6" t="s">
        <v>291</v>
      </c>
      <c r="J155" s="7">
        <v>24.622</v>
      </c>
      <c r="K155" s="6" t="s">
        <v>291</v>
      </c>
      <c r="L155" s="7">
        <v>0.45600000000000002</v>
      </c>
      <c r="M155" s="6" t="s">
        <v>291</v>
      </c>
      <c r="N155" s="7">
        <v>0.76800000000000002</v>
      </c>
      <c r="O155" s="6" t="s">
        <v>291</v>
      </c>
      <c r="P155" s="7">
        <v>2.1000000000000001E-2</v>
      </c>
      <c r="Q155" s="6"/>
    </row>
    <row r="156" spans="2:17" x14ac:dyDescent="0.3">
      <c r="B156" s="6"/>
      <c r="C156" s="6"/>
      <c r="D156" s="6" t="s">
        <v>293</v>
      </c>
      <c r="E156" s="6"/>
      <c r="F156" s="7">
        <v>98.486000000000004</v>
      </c>
      <c r="G156" s="6"/>
      <c r="H156" s="7">
        <v>2.1030000000000002</v>
      </c>
      <c r="I156" s="6"/>
      <c r="J156" s="7">
        <v>46.838000000000001</v>
      </c>
      <c r="K156" s="6"/>
      <c r="L156" s="7">
        <v>0.45600000000000002</v>
      </c>
      <c r="M156" s="6"/>
      <c r="N156" s="7">
        <v>0.64700000000000002</v>
      </c>
      <c r="O156" s="6"/>
      <c r="P156" s="7">
        <v>2.1000000000000001E-2</v>
      </c>
      <c r="Q156" s="6"/>
    </row>
    <row r="157" spans="2:17" x14ac:dyDescent="0.3">
      <c r="B157" s="6" t="s">
        <v>234</v>
      </c>
      <c r="C157" s="6"/>
      <c r="D157" s="6" t="s">
        <v>290</v>
      </c>
      <c r="E157" s="6"/>
      <c r="F157" s="7">
        <v>4537.1130000000003</v>
      </c>
      <c r="G157" s="6"/>
      <c r="H157" s="7">
        <v>84</v>
      </c>
      <c r="I157" s="6"/>
      <c r="J157" s="7">
        <v>54.012999999999998</v>
      </c>
      <c r="K157" s="6"/>
      <c r="L157" s="7"/>
      <c r="M157" s="6"/>
      <c r="N157" s="7"/>
      <c r="O157" s="6"/>
      <c r="P157" s="7"/>
      <c r="Q157" s="6"/>
    </row>
    <row r="158" spans="2:17" x14ac:dyDescent="0.3">
      <c r="B158" s="6"/>
      <c r="C158" s="6"/>
      <c r="D158" s="6" t="s">
        <v>293</v>
      </c>
      <c r="E158" s="6"/>
      <c r="F158" s="7">
        <v>4537.1130000000003</v>
      </c>
      <c r="G158" s="6"/>
      <c r="H158" s="7">
        <v>44.155999999999999</v>
      </c>
      <c r="I158" s="6"/>
      <c r="J158" s="7">
        <v>102.751</v>
      </c>
      <c r="K158" s="6"/>
      <c r="L158" s="7"/>
      <c r="M158" s="6"/>
      <c r="N158" s="7"/>
      <c r="O158" s="6"/>
      <c r="P158" s="7"/>
      <c r="Q158" s="6"/>
    </row>
    <row r="159" spans="2:17" ht="15" thickBot="1" x14ac:dyDescent="0.35">
      <c r="B159" s="16"/>
      <c r="C159" s="16"/>
      <c r="D159" s="16"/>
      <c r="E159" s="16"/>
      <c r="F159" s="16"/>
      <c r="G159" s="16"/>
      <c r="H159" s="16"/>
      <c r="I159" s="16"/>
      <c r="J159" s="16"/>
      <c r="K159" s="16"/>
      <c r="L159" s="16"/>
      <c r="M159" s="16"/>
      <c r="N159" s="16"/>
      <c r="O159" s="16"/>
      <c r="P159" s="16"/>
      <c r="Q159" s="16"/>
    </row>
    <row r="160" spans="2:17" ht="14.4" customHeight="1" x14ac:dyDescent="0.3">
      <c r="B160" s="17" t="s">
        <v>296</v>
      </c>
      <c r="C160" s="17"/>
      <c r="D160" s="17"/>
      <c r="E160" s="17"/>
      <c r="F160" s="17"/>
      <c r="G160" s="17"/>
      <c r="H160" s="17"/>
      <c r="I160" s="17"/>
      <c r="J160" s="17"/>
      <c r="K160" s="17"/>
      <c r="L160" s="17"/>
      <c r="M160" s="17"/>
      <c r="N160" s="17"/>
      <c r="O160" s="17"/>
      <c r="P160" s="17"/>
      <c r="Q160" s="17"/>
    </row>
    <row r="161" spans="2:17" ht="14.4" customHeight="1" x14ac:dyDescent="0.3">
      <c r="B161" s="18" t="s">
        <v>237</v>
      </c>
      <c r="C161" s="18"/>
      <c r="D161" s="18"/>
      <c r="E161" s="18"/>
      <c r="F161" s="18"/>
      <c r="G161" s="18"/>
      <c r="H161" s="18"/>
      <c r="I161" s="18"/>
      <c r="J161" s="18"/>
      <c r="K161" s="18"/>
      <c r="L161" s="18"/>
      <c r="M161" s="18"/>
      <c r="N161" s="18"/>
      <c r="O161" s="18"/>
      <c r="P161" s="18"/>
      <c r="Q161" s="18"/>
    </row>
    <row r="162" spans="2:17" ht="14.4" customHeight="1" x14ac:dyDescent="0.3">
      <c r="B162" s="19" t="s">
        <v>297</v>
      </c>
      <c r="C162" s="19"/>
      <c r="D162" s="19"/>
      <c r="E162" s="19"/>
      <c r="F162" s="19"/>
      <c r="G162" s="19"/>
      <c r="H162" s="19"/>
      <c r="I162" s="19"/>
      <c r="J162" s="19"/>
      <c r="K162" s="19"/>
      <c r="L162" s="19"/>
      <c r="M162" s="19"/>
      <c r="N162" s="19"/>
      <c r="O162" s="19"/>
      <c r="P162" s="19"/>
      <c r="Q162" s="19"/>
    </row>
    <row r="164" spans="2:17" ht="15" thickBot="1" x14ac:dyDescent="0.35">
      <c r="B164" s="14" t="s">
        <v>238</v>
      </c>
      <c r="C164" s="14"/>
      <c r="D164" s="14"/>
      <c r="E164" s="14"/>
      <c r="F164" s="14"/>
      <c r="G164" s="14"/>
      <c r="H164" s="14"/>
      <c r="I164" s="14"/>
      <c r="J164" s="14"/>
      <c r="K164" s="14"/>
      <c r="L164" s="14"/>
      <c r="M164" s="14"/>
      <c r="N164" s="14"/>
      <c r="O164" s="14"/>
    </row>
    <row r="165" spans="2:17" ht="15" thickBot="1" x14ac:dyDescent="0.35">
      <c r="B165" s="15" t="s">
        <v>226</v>
      </c>
      <c r="C165" s="15"/>
      <c r="D165" s="15" t="s">
        <v>227</v>
      </c>
      <c r="E165" s="15"/>
      <c r="F165" s="15" t="s">
        <v>228</v>
      </c>
      <c r="G165" s="15"/>
      <c r="H165" s="15" t="s">
        <v>229</v>
      </c>
      <c r="I165" s="15"/>
      <c r="J165" s="15" t="s">
        <v>230</v>
      </c>
      <c r="K165" s="15"/>
      <c r="L165" s="15" t="s">
        <v>231</v>
      </c>
      <c r="M165" s="15"/>
      <c r="N165" s="15" t="s">
        <v>232</v>
      </c>
      <c r="O165" s="15"/>
    </row>
    <row r="166" spans="2:17" x14ac:dyDescent="0.3">
      <c r="B166" s="6" t="s">
        <v>1</v>
      </c>
      <c r="C166" s="6"/>
      <c r="D166" s="7">
        <v>537.03300000000002</v>
      </c>
      <c r="E166" s="6"/>
      <c r="F166" s="7">
        <v>1</v>
      </c>
      <c r="G166" s="6"/>
      <c r="H166" s="7">
        <v>537.03300000000002</v>
      </c>
      <c r="I166" s="6"/>
      <c r="J166" s="7">
        <v>0.28599999999999998</v>
      </c>
      <c r="K166" s="6"/>
      <c r="L166" s="7">
        <v>0.59799999999999998</v>
      </c>
      <c r="M166" s="6"/>
      <c r="N166" s="7">
        <v>1.2999999999999999E-2</v>
      </c>
      <c r="O166" s="6"/>
    </row>
    <row r="167" spans="2:17" x14ac:dyDescent="0.3">
      <c r="B167" s="6" t="s">
        <v>234</v>
      </c>
      <c r="C167" s="6"/>
      <c r="D167" s="7">
        <v>39377.775999999998</v>
      </c>
      <c r="E167" s="6"/>
      <c r="F167" s="7">
        <v>21</v>
      </c>
      <c r="G167" s="6"/>
      <c r="H167" s="7">
        <v>1875.1320000000001</v>
      </c>
      <c r="I167" s="6"/>
      <c r="J167" s="7"/>
      <c r="K167" s="6"/>
      <c r="L167" s="7"/>
      <c r="M167" s="6"/>
      <c r="N167" s="7"/>
      <c r="O167" s="6"/>
    </row>
    <row r="168" spans="2:17" ht="15" thickBot="1" x14ac:dyDescent="0.35">
      <c r="B168" s="16"/>
      <c r="C168" s="16"/>
      <c r="D168" s="16"/>
      <c r="E168" s="16"/>
      <c r="F168" s="16"/>
      <c r="G168" s="16"/>
      <c r="H168" s="16"/>
      <c r="I168" s="16"/>
      <c r="J168" s="16"/>
      <c r="K168" s="16"/>
      <c r="L168" s="16"/>
      <c r="M168" s="16"/>
      <c r="N168" s="16"/>
      <c r="O168" s="16"/>
    </row>
    <row r="169" spans="2:17" ht="14.4" customHeight="1" x14ac:dyDescent="0.3">
      <c r="B169" s="17" t="s">
        <v>237</v>
      </c>
      <c r="C169" s="17"/>
      <c r="D169" s="17"/>
      <c r="E169" s="17"/>
      <c r="F169" s="17"/>
      <c r="G169" s="17"/>
      <c r="H169" s="17"/>
      <c r="I169" s="17"/>
      <c r="J169" s="17"/>
      <c r="K169" s="17"/>
      <c r="L169" s="17"/>
      <c r="M169" s="17"/>
      <c r="N169" s="17"/>
      <c r="O169" s="17"/>
    </row>
    <row r="172" spans="2:17" ht="18" x14ac:dyDescent="0.3">
      <c r="B172" s="8" t="s">
        <v>298</v>
      </c>
    </row>
    <row r="174" spans="2:17" ht="15" thickBot="1" x14ac:dyDescent="0.35">
      <c r="B174" s="14" t="s">
        <v>299</v>
      </c>
      <c r="C174" s="14"/>
      <c r="D174" s="14"/>
      <c r="E174" s="14"/>
      <c r="F174" s="14"/>
      <c r="G174" s="14"/>
      <c r="H174" s="14"/>
      <c r="I174" s="14"/>
      <c r="J174" s="14"/>
      <c r="K174" s="14"/>
      <c r="L174" s="14"/>
      <c r="M174" s="14"/>
      <c r="N174" s="14"/>
      <c r="O174" s="14"/>
      <c r="P174" s="14"/>
      <c r="Q174" s="14"/>
    </row>
    <row r="175" spans="2:17" ht="15" thickBot="1" x14ac:dyDescent="0.35">
      <c r="B175" s="15"/>
      <c r="C175" s="15"/>
      <c r="D175" s="15" t="s">
        <v>300</v>
      </c>
      <c r="E175" s="15"/>
      <c r="F175" s="15" t="s">
        <v>301</v>
      </c>
      <c r="G175" s="15"/>
      <c r="H175" s="15" t="s">
        <v>228</v>
      </c>
      <c r="I175" s="15"/>
      <c r="J175" s="15" t="s">
        <v>302</v>
      </c>
      <c r="K175" s="15"/>
      <c r="L175" s="15" t="s">
        <v>303</v>
      </c>
      <c r="M175" s="15"/>
      <c r="N175" s="15" t="s">
        <v>304</v>
      </c>
      <c r="O175" s="15"/>
      <c r="P175" s="15" t="s">
        <v>305</v>
      </c>
      <c r="Q175" s="15"/>
    </row>
    <row r="176" spans="2:17" ht="16.2" x14ac:dyDescent="0.3">
      <c r="B176" s="6" t="s">
        <v>233</v>
      </c>
      <c r="C176" s="6"/>
      <c r="D176" s="7">
        <v>3.4000000000000002E-2</v>
      </c>
      <c r="E176" s="6"/>
      <c r="F176" s="7">
        <v>65.539000000000001</v>
      </c>
      <c r="G176" s="6"/>
      <c r="H176" s="7">
        <v>9</v>
      </c>
      <c r="I176" s="6"/>
      <c r="J176" s="7" t="s">
        <v>371</v>
      </c>
      <c r="K176" s="6"/>
      <c r="L176" s="7">
        <v>0.38500000000000001</v>
      </c>
      <c r="M176" s="6"/>
      <c r="N176" s="7">
        <v>0.41</v>
      </c>
      <c r="O176" s="6"/>
      <c r="P176" s="7">
        <v>0.25</v>
      </c>
      <c r="Q176" s="6"/>
    </row>
    <row r="177" spans="2:17" ht="16.2" x14ac:dyDescent="0.3">
      <c r="B177" s="6" t="s">
        <v>236</v>
      </c>
      <c r="C177" s="6"/>
      <c r="D177" s="7">
        <v>0.19500000000000001</v>
      </c>
      <c r="E177" s="6"/>
      <c r="F177" s="7">
        <v>31.791</v>
      </c>
      <c r="G177" s="6"/>
      <c r="H177" s="7">
        <v>9</v>
      </c>
      <c r="I177" s="6"/>
      <c r="J177" s="7" t="s">
        <v>372</v>
      </c>
      <c r="K177" s="6"/>
      <c r="L177" s="7">
        <v>0.52600000000000002</v>
      </c>
      <c r="M177" s="6"/>
      <c r="N177" s="7">
        <v>0.58599999999999997</v>
      </c>
      <c r="O177" s="6"/>
      <c r="P177" s="7">
        <v>0.25</v>
      </c>
      <c r="Q177" s="6"/>
    </row>
    <row r="178" spans="2:17" ht="15" thickBot="1" x14ac:dyDescent="0.35">
      <c r="B178" s="16"/>
      <c r="C178" s="16"/>
      <c r="D178" s="16"/>
      <c r="E178" s="16"/>
      <c r="F178" s="16"/>
      <c r="G178" s="16"/>
      <c r="H178" s="16"/>
      <c r="I178" s="16"/>
      <c r="J178" s="16"/>
      <c r="K178" s="16"/>
      <c r="L178" s="16"/>
      <c r="M178" s="16"/>
      <c r="N178" s="16"/>
      <c r="O178" s="16"/>
      <c r="P178" s="16"/>
      <c r="Q178" s="16"/>
    </row>
    <row r="181" spans="2:17" ht="18" x14ac:dyDescent="0.3">
      <c r="B181" s="8" t="s">
        <v>239</v>
      </c>
    </row>
    <row r="183" spans="2:17" ht="15" thickBot="1" x14ac:dyDescent="0.35">
      <c r="B183" s="14" t="s">
        <v>240</v>
      </c>
      <c r="C183" s="14"/>
      <c r="D183" s="14"/>
      <c r="E183" s="14"/>
      <c r="F183" s="14"/>
      <c r="G183" s="14"/>
      <c r="H183" s="14"/>
      <c r="I183" s="14"/>
      <c r="J183" s="14"/>
      <c r="K183" s="14"/>
      <c r="L183" s="14"/>
      <c r="M183" s="14"/>
    </row>
    <row r="184" spans="2:17" ht="15.6" customHeight="1" thickBot="1" x14ac:dyDescent="0.35">
      <c r="B184" s="15"/>
      <c r="C184" s="15"/>
      <c r="D184" s="15"/>
      <c r="E184" s="15"/>
      <c r="F184" s="15" t="s">
        <v>241</v>
      </c>
      <c r="G184" s="15"/>
      <c r="H184" s="15" t="s">
        <v>242</v>
      </c>
      <c r="I184" s="15"/>
      <c r="J184" s="15" t="s">
        <v>243</v>
      </c>
      <c r="K184" s="15"/>
      <c r="L184" s="15" t="s">
        <v>244</v>
      </c>
      <c r="M184" s="15"/>
    </row>
    <row r="185" spans="2:17" x14ac:dyDescent="0.3">
      <c r="B185" s="6" t="s">
        <v>307</v>
      </c>
      <c r="C185" s="6"/>
      <c r="D185" s="6" t="s">
        <v>308</v>
      </c>
      <c r="E185" s="6"/>
      <c r="F185" s="7">
        <v>10.609</v>
      </c>
      <c r="G185" s="6"/>
      <c r="H185" s="7">
        <v>2.7679999999999998</v>
      </c>
      <c r="I185" s="6"/>
      <c r="J185" s="7">
        <v>3.8330000000000002</v>
      </c>
      <c r="K185" s="6"/>
      <c r="L185" s="7">
        <v>8.0000000000000002E-3</v>
      </c>
      <c r="M185" s="6"/>
    </row>
    <row r="186" spans="2:17" ht="16.2" x14ac:dyDescent="0.3">
      <c r="B186" s="6"/>
      <c r="C186" s="6"/>
      <c r="D186" s="6" t="s">
        <v>310</v>
      </c>
      <c r="E186" s="6"/>
      <c r="F186" s="7">
        <v>17.329000000000001</v>
      </c>
      <c r="G186" s="6"/>
      <c r="H186" s="7">
        <v>2.7679999999999998</v>
      </c>
      <c r="I186" s="6"/>
      <c r="J186" s="7">
        <v>6.26</v>
      </c>
      <c r="K186" s="6"/>
      <c r="L186" s="7" t="s">
        <v>373</v>
      </c>
      <c r="M186" s="6"/>
    </row>
    <row r="187" spans="2:17" ht="16.2" x14ac:dyDescent="0.3">
      <c r="B187" s="6"/>
      <c r="C187" s="6"/>
      <c r="D187" s="6" t="s">
        <v>312</v>
      </c>
      <c r="E187" s="6"/>
      <c r="F187" s="7">
        <v>16.413</v>
      </c>
      <c r="G187" s="6"/>
      <c r="H187" s="7">
        <v>2.7679999999999998</v>
      </c>
      <c r="I187" s="6"/>
      <c r="J187" s="7">
        <v>5.93</v>
      </c>
      <c r="K187" s="6"/>
      <c r="L187" s="7" t="s">
        <v>374</v>
      </c>
      <c r="M187" s="6"/>
    </row>
    <row r="188" spans="2:17" ht="16.2" x14ac:dyDescent="0.3">
      <c r="B188" s="6"/>
      <c r="C188" s="6"/>
      <c r="D188" s="6" t="s">
        <v>314</v>
      </c>
      <c r="E188" s="6"/>
      <c r="F188" s="7">
        <v>17.440000000000001</v>
      </c>
      <c r="G188" s="6"/>
      <c r="H188" s="7">
        <v>2.7679999999999998</v>
      </c>
      <c r="I188" s="6"/>
      <c r="J188" s="7">
        <v>6.3</v>
      </c>
      <c r="K188" s="6"/>
      <c r="L188" s="7" t="s">
        <v>375</v>
      </c>
      <c r="M188" s="6"/>
    </row>
    <row r="189" spans="2:17" x14ac:dyDescent="0.3">
      <c r="B189" s="6"/>
      <c r="C189" s="6"/>
      <c r="D189" s="6" t="s">
        <v>316</v>
      </c>
      <c r="E189" s="6"/>
      <c r="F189" s="7">
        <v>3.9079999999999999</v>
      </c>
      <c r="G189" s="6"/>
      <c r="H189" s="7">
        <v>4.0590000000000002</v>
      </c>
      <c r="I189" s="6"/>
      <c r="J189" s="7">
        <v>0.96299999999999997</v>
      </c>
      <c r="K189" s="6"/>
      <c r="L189" s="7">
        <v>1</v>
      </c>
      <c r="M189" s="6"/>
    </row>
    <row r="190" spans="2:17" ht="16.2" x14ac:dyDescent="0.3">
      <c r="B190" s="6"/>
      <c r="C190" s="6"/>
      <c r="D190" s="6" t="s">
        <v>317</v>
      </c>
      <c r="E190" s="6"/>
      <c r="F190" s="7">
        <v>27.498000000000001</v>
      </c>
      <c r="G190" s="6"/>
      <c r="H190" s="7">
        <v>4.383</v>
      </c>
      <c r="I190" s="6"/>
      <c r="J190" s="7">
        <v>6.274</v>
      </c>
      <c r="K190" s="6"/>
      <c r="L190" s="7" t="s">
        <v>376</v>
      </c>
      <c r="M190" s="6"/>
    </row>
    <row r="191" spans="2:17" ht="16.2" x14ac:dyDescent="0.3">
      <c r="B191" s="6"/>
      <c r="C191" s="6"/>
      <c r="D191" s="6" t="s">
        <v>319</v>
      </c>
      <c r="E191" s="6"/>
      <c r="F191" s="7">
        <v>32.097999999999999</v>
      </c>
      <c r="G191" s="6"/>
      <c r="H191" s="7">
        <v>4.383</v>
      </c>
      <c r="I191" s="6"/>
      <c r="J191" s="7">
        <v>7.3239999999999998</v>
      </c>
      <c r="K191" s="6"/>
      <c r="L191" s="7" t="s">
        <v>377</v>
      </c>
      <c r="M191" s="6"/>
    </row>
    <row r="192" spans="2:17" ht="16.2" x14ac:dyDescent="0.3">
      <c r="B192" s="6"/>
      <c r="C192" s="6"/>
      <c r="D192" s="6" t="s">
        <v>321</v>
      </c>
      <c r="E192" s="6"/>
      <c r="F192" s="7">
        <v>30.974</v>
      </c>
      <c r="G192" s="6"/>
      <c r="H192" s="7">
        <v>4.383</v>
      </c>
      <c r="I192" s="6"/>
      <c r="J192" s="7">
        <v>7.0670000000000002</v>
      </c>
      <c r="K192" s="6"/>
      <c r="L192" s="7" t="s">
        <v>378</v>
      </c>
      <c r="M192" s="6"/>
    </row>
    <row r="193" spans="2:13" ht="16.2" x14ac:dyDescent="0.3">
      <c r="B193" s="6"/>
      <c r="C193" s="6"/>
      <c r="D193" s="6" t="s">
        <v>323</v>
      </c>
      <c r="E193" s="6"/>
      <c r="F193" s="7">
        <v>28.446000000000002</v>
      </c>
      <c r="G193" s="6"/>
      <c r="H193" s="7">
        <v>4.383</v>
      </c>
      <c r="I193" s="6"/>
      <c r="J193" s="7">
        <v>6.4909999999999997</v>
      </c>
      <c r="K193" s="6"/>
      <c r="L193" s="7" t="s">
        <v>379</v>
      </c>
      <c r="M193" s="6"/>
    </row>
    <row r="194" spans="2:13" x14ac:dyDescent="0.3">
      <c r="B194" s="6" t="s">
        <v>308</v>
      </c>
      <c r="C194" s="6"/>
      <c r="D194" s="6" t="s">
        <v>310</v>
      </c>
      <c r="E194" s="6"/>
      <c r="F194" s="7">
        <v>6.72</v>
      </c>
      <c r="G194" s="6"/>
      <c r="H194" s="7">
        <v>2.7679999999999998</v>
      </c>
      <c r="I194" s="6"/>
      <c r="J194" s="7">
        <v>2.4279999999999999</v>
      </c>
      <c r="K194" s="6"/>
      <c r="L194" s="7">
        <v>0.73699999999999999</v>
      </c>
      <c r="M194" s="6"/>
    </row>
    <row r="195" spans="2:13" x14ac:dyDescent="0.3">
      <c r="B195" s="6"/>
      <c r="C195" s="6"/>
      <c r="D195" s="6" t="s">
        <v>312</v>
      </c>
      <c r="E195" s="6"/>
      <c r="F195" s="7">
        <v>5.8040000000000003</v>
      </c>
      <c r="G195" s="6"/>
      <c r="H195" s="7">
        <v>2.7679999999999998</v>
      </c>
      <c r="I195" s="6"/>
      <c r="J195" s="7">
        <v>2.097</v>
      </c>
      <c r="K195" s="6"/>
      <c r="L195" s="7">
        <v>1</v>
      </c>
      <c r="M195" s="6"/>
    </row>
    <row r="196" spans="2:13" x14ac:dyDescent="0.3">
      <c r="B196" s="6"/>
      <c r="C196" s="6"/>
      <c r="D196" s="6" t="s">
        <v>314</v>
      </c>
      <c r="E196" s="6"/>
      <c r="F196" s="7">
        <v>6.8310000000000004</v>
      </c>
      <c r="G196" s="6"/>
      <c r="H196" s="7">
        <v>2.7679999999999998</v>
      </c>
      <c r="I196" s="6"/>
      <c r="J196" s="7">
        <v>2.468</v>
      </c>
      <c r="K196" s="6"/>
      <c r="L196" s="7">
        <v>0.66300000000000003</v>
      </c>
      <c r="M196" s="6"/>
    </row>
    <row r="197" spans="2:13" x14ac:dyDescent="0.3">
      <c r="B197" s="6"/>
      <c r="C197" s="6"/>
      <c r="D197" s="6" t="s">
        <v>316</v>
      </c>
      <c r="E197" s="6"/>
      <c r="F197" s="7">
        <v>-6.7</v>
      </c>
      <c r="G197" s="6"/>
      <c r="H197" s="7">
        <v>4.383</v>
      </c>
      <c r="I197" s="6"/>
      <c r="J197" s="7">
        <v>-1.5289999999999999</v>
      </c>
      <c r="K197" s="6"/>
      <c r="L197" s="7">
        <v>1</v>
      </c>
      <c r="M197" s="6"/>
    </row>
    <row r="198" spans="2:13" x14ac:dyDescent="0.3">
      <c r="B198" s="6"/>
      <c r="C198" s="6"/>
      <c r="D198" s="6" t="s">
        <v>317</v>
      </c>
      <c r="E198" s="6"/>
      <c r="F198" s="7">
        <v>16.888999999999999</v>
      </c>
      <c r="G198" s="6"/>
      <c r="H198" s="7">
        <v>4.0590000000000002</v>
      </c>
      <c r="I198" s="6"/>
      <c r="J198" s="7">
        <v>4.1609999999999996</v>
      </c>
      <c r="K198" s="6"/>
      <c r="L198" s="7">
        <v>8.9999999999999993E-3</v>
      </c>
      <c r="M198" s="6"/>
    </row>
    <row r="199" spans="2:13" ht="16.2" x14ac:dyDescent="0.3">
      <c r="B199" s="6"/>
      <c r="C199" s="6"/>
      <c r="D199" s="6" t="s">
        <v>319</v>
      </c>
      <c r="E199" s="6"/>
      <c r="F199" s="7">
        <v>21.489000000000001</v>
      </c>
      <c r="G199" s="6"/>
      <c r="H199" s="7">
        <v>4.383</v>
      </c>
      <c r="I199" s="6"/>
      <c r="J199" s="7">
        <v>4.9029999999999996</v>
      </c>
      <c r="K199" s="6"/>
      <c r="L199" s="7" t="s">
        <v>380</v>
      </c>
      <c r="M199" s="6"/>
    </row>
    <row r="200" spans="2:13" x14ac:dyDescent="0.3">
      <c r="B200" s="6"/>
      <c r="C200" s="6"/>
      <c r="D200" s="6" t="s">
        <v>321</v>
      </c>
      <c r="E200" s="6"/>
      <c r="F200" s="7">
        <v>20.364999999999998</v>
      </c>
      <c r="G200" s="6"/>
      <c r="H200" s="7">
        <v>4.383</v>
      </c>
      <c r="I200" s="6"/>
      <c r="J200" s="7">
        <v>4.6470000000000002</v>
      </c>
      <c r="K200" s="6"/>
      <c r="L200" s="7">
        <v>1E-3</v>
      </c>
      <c r="M200" s="6"/>
    </row>
    <row r="201" spans="2:13" x14ac:dyDescent="0.3">
      <c r="B201" s="6"/>
      <c r="C201" s="6"/>
      <c r="D201" s="6" t="s">
        <v>323</v>
      </c>
      <c r="E201" s="6"/>
      <c r="F201" s="7">
        <v>17.837</v>
      </c>
      <c r="G201" s="6"/>
      <c r="H201" s="7">
        <v>4.383</v>
      </c>
      <c r="I201" s="6"/>
      <c r="J201" s="7">
        <v>4.07</v>
      </c>
      <c r="K201" s="6"/>
      <c r="L201" s="7">
        <v>8.0000000000000002E-3</v>
      </c>
      <c r="M201" s="6"/>
    </row>
    <row r="202" spans="2:13" x14ac:dyDescent="0.3">
      <c r="B202" s="6" t="s">
        <v>310</v>
      </c>
      <c r="C202" s="6"/>
      <c r="D202" s="6" t="s">
        <v>312</v>
      </c>
      <c r="E202" s="6"/>
      <c r="F202" s="7">
        <v>-0.91600000000000004</v>
      </c>
      <c r="G202" s="6"/>
      <c r="H202" s="7">
        <v>2.7679999999999998</v>
      </c>
      <c r="I202" s="6"/>
      <c r="J202" s="7">
        <v>-0.33100000000000002</v>
      </c>
      <c r="K202" s="6"/>
      <c r="L202" s="7">
        <v>1</v>
      </c>
      <c r="M202" s="6"/>
    </row>
    <row r="203" spans="2:13" x14ac:dyDescent="0.3">
      <c r="B203" s="6"/>
      <c r="C203" s="6"/>
      <c r="D203" s="6" t="s">
        <v>314</v>
      </c>
      <c r="E203" s="6"/>
      <c r="F203" s="7">
        <v>0.111</v>
      </c>
      <c r="G203" s="6"/>
      <c r="H203" s="7">
        <v>2.7679999999999998</v>
      </c>
      <c r="I203" s="6"/>
      <c r="J203" s="7">
        <v>0.04</v>
      </c>
      <c r="K203" s="6"/>
      <c r="L203" s="7">
        <v>1</v>
      </c>
      <c r="M203" s="6"/>
    </row>
    <row r="204" spans="2:13" x14ac:dyDescent="0.3">
      <c r="B204" s="6"/>
      <c r="C204" s="6"/>
      <c r="D204" s="6" t="s">
        <v>316</v>
      </c>
      <c r="E204" s="6"/>
      <c r="F204" s="7">
        <v>-13.420999999999999</v>
      </c>
      <c r="G204" s="6"/>
      <c r="H204" s="7">
        <v>4.383</v>
      </c>
      <c r="I204" s="6"/>
      <c r="J204" s="7">
        <v>-3.0619999999999998</v>
      </c>
      <c r="K204" s="6"/>
      <c r="L204" s="7">
        <v>0.16300000000000001</v>
      </c>
      <c r="M204" s="6"/>
    </row>
    <row r="205" spans="2:13" x14ac:dyDescent="0.3">
      <c r="B205" s="6"/>
      <c r="C205" s="6"/>
      <c r="D205" s="6" t="s">
        <v>317</v>
      </c>
      <c r="E205" s="6"/>
      <c r="F205" s="7">
        <v>10.169</v>
      </c>
      <c r="G205" s="6"/>
      <c r="H205" s="7">
        <v>4.383</v>
      </c>
      <c r="I205" s="6"/>
      <c r="J205" s="7">
        <v>2.3199999999999998</v>
      </c>
      <c r="K205" s="6"/>
      <c r="L205" s="7">
        <v>1</v>
      </c>
      <c r="M205" s="6"/>
    </row>
    <row r="206" spans="2:13" x14ac:dyDescent="0.3">
      <c r="B206" s="6"/>
      <c r="C206" s="6"/>
      <c r="D206" s="6" t="s">
        <v>319</v>
      </c>
      <c r="E206" s="6"/>
      <c r="F206" s="7">
        <v>14.768000000000001</v>
      </c>
      <c r="G206" s="6"/>
      <c r="H206" s="7">
        <v>4.0590000000000002</v>
      </c>
      <c r="I206" s="6"/>
      <c r="J206" s="7">
        <v>3.6379999999999999</v>
      </c>
      <c r="K206" s="6"/>
      <c r="L206" s="7">
        <v>3.9E-2</v>
      </c>
      <c r="M206" s="6"/>
    </row>
    <row r="207" spans="2:13" x14ac:dyDescent="0.3">
      <c r="B207" s="6"/>
      <c r="C207" s="6"/>
      <c r="D207" s="6" t="s">
        <v>321</v>
      </c>
      <c r="E207" s="6"/>
      <c r="F207" s="7">
        <v>13.645</v>
      </c>
      <c r="G207" s="6"/>
      <c r="H207" s="7">
        <v>4.383</v>
      </c>
      <c r="I207" s="6"/>
      <c r="J207" s="7">
        <v>3.113</v>
      </c>
      <c r="K207" s="6"/>
      <c r="L207" s="7">
        <v>0.14099999999999999</v>
      </c>
      <c r="M207" s="6"/>
    </row>
    <row r="208" spans="2:13" x14ac:dyDescent="0.3">
      <c r="B208" s="6"/>
      <c r="C208" s="6"/>
      <c r="D208" s="6" t="s">
        <v>323</v>
      </c>
      <c r="E208" s="6"/>
      <c r="F208" s="7">
        <v>11.117000000000001</v>
      </c>
      <c r="G208" s="6"/>
      <c r="H208" s="7">
        <v>4.383</v>
      </c>
      <c r="I208" s="6"/>
      <c r="J208" s="7">
        <v>2.5369999999999999</v>
      </c>
      <c r="K208" s="6"/>
      <c r="L208" s="7">
        <v>0.65500000000000003</v>
      </c>
      <c r="M208" s="6"/>
    </row>
    <row r="209" spans="2:13" x14ac:dyDescent="0.3">
      <c r="B209" s="6" t="s">
        <v>312</v>
      </c>
      <c r="C209" s="6"/>
      <c r="D209" s="6" t="s">
        <v>314</v>
      </c>
      <c r="E209" s="6"/>
      <c r="F209" s="7">
        <v>1.0269999999999999</v>
      </c>
      <c r="G209" s="6"/>
      <c r="H209" s="7">
        <v>2.7679999999999998</v>
      </c>
      <c r="I209" s="6"/>
      <c r="J209" s="7">
        <v>0.371</v>
      </c>
      <c r="K209" s="6"/>
      <c r="L209" s="7">
        <v>1</v>
      </c>
      <c r="M209" s="6"/>
    </row>
    <row r="210" spans="2:13" x14ac:dyDescent="0.3">
      <c r="B210" s="6"/>
      <c r="C210" s="6"/>
      <c r="D210" s="6" t="s">
        <v>316</v>
      </c>
      <c r="E210" s="6"/>
      <c r="F210" s="7">
        <v>-12.505000000000001</v>
      </c>
      <c r="G210" s="6"/>
      <c r="H210" s="7">
        <v>4.383</v>
      </c>
      <c r="I210" s="6"/>
      <c r="J210" s="7">
        <v>-2.8530000000000002</v>
      </c>
      <c r="K210" s="6"/>
      <c r="L210" s="7">
        <v>0.28799999999999998</v>
      </c>
      <c r="M210" s="6"/>
    </row>
    <row r="211" spans="2:13" x14ac:dyDescent="0.3">
      <c r="B211" s="6"/>
      <c r="C211" s="6"/>
      <c r="D211" s="6" t="s">
        <v>317</v>
      </c>
      <c r="E211" s="6"/>
      <c r="F211" s="7">
        <v>11.084</v>
      </c>
      <c r="G211" s="6"/>
      <c r="H211" s="7">
        <v>4.383</v>
      </c>
      <c r="I211" s="6"/>
      <c r="J211" s="7">
        <v>2.5289999999999999</v>
      </c>
      <c r="K211" s="6"/>
      <c r="L211" s="7">
        <v>0.66800000000000004</v>
      </c>
      <c r="M211" s="6"/>
    </row>
    <row r="212" spans="2:13" x14ac:dyDescent="0.3">
      <c r="B212" s="6"/>
      <c r="C212" s="6"/>
      <c r="D212" s="6" t="s">
        <v>319</v>
      </c>
      <c r="E212" s="6"/>
      <c r="F212" s="7">
        <v>15.683999999999999</v>
      </c>
      <c r="G212" s="6"/>
      <c r="H212" s="7">
        <v>4.383</v>
      </c>
      <c r="I212" s="6"/>
      <c r="J212" s="7">
        <v>3.5790000000000002</v>
      </c>
      <c r="K212" s="6"/>
      <c r="L212" s="7">
        <v>3.6999999999999998E-2</v>
      </c>
      <c r="M212" s="6"/>
    </row>
    <row r="213" spans="2:13" x14ac:dyDescent="0.3">
      <c r="B213" s="6"/>
      <c r="C213" s="6"/>
      <c r="D213" s="6" t="s">
        <v>321</v>
      </c>
      <c r="E213" s="6"/>
      <c r="F213" s="7">
        <v>14.561</v>
      </c>
      <c r="G213" s="6"/>
      <c r="H213" s="7">
        <v>4.0590000000000002</v>
      </c>
      <c r="I213" s="6"/>
      <c r="J213" s="7">
        <v>3.5870000000000002</v>
      </c>
      <c r="K213" s="6"/>
      <c r="L213" s="7">
        <v>4.4999999999999998E-2</v>
      </c>
      <c r="M213" s="6"/>
    </row>
    <row r="214" spans="2:13" x14ac:dyDescent="0.3">
      <c r="B214" s="6"/>
      <c r="C214" s="6"/>
      <c r="D214" s="6" t="s">
        <v>323</v>
      </c>
      <c r="E214" s="6"/>
      <c r="F214" s="7">
        <v>12.032999999999999</v>
      </c>
      <c r="G214" s="6"/>
      <c r="H214" s="7">
        <v>4.383</v>
      </c>
      <c r="I214" s="6"/>
      <c r="J214" s="7">
        <v>2.746</v>
      </c>
      <c r="K214" s="6"/>
      <c r="L214" s="7">
        <v>0.38400000000000001</v>
      </c>
      <c r="M214" s="6"/>
    </row>
    <row r="215" spans="2:13" x14ac:dyDescent="0.3">
      <c r="B215" s="6" t="s">
        <v>314</v>
      </c>
      <c r="C215" s="6"/>
      <c r="D215" s="6" t="s">
        <v>316</v>
      </c>
      <c r="E215" s="6"/>
      <c r="F215" s="7">
        <v>-13.531000000000001</v>
      </c>
      <c r="G215" s="6"/>
      <c r="H215" s="7">
        <v>4.383</v>
      </c>
      <c r="I215" s="6"/>
      <c r="J215" s="7">
        <v>-3.0870000000000002</v>
      </c>
      <c r="K215" s="6"/>
      <c r="L215" s="7">
        <v>0.152</v>
      </c>
      <c r="M215" s="6"/>
    </row>
    <row r="216" spans="2:13" x14ac:dyDescent="0.3">
      <c r="B216" s="6"/>
      <c r="C216" s="6"/>
      <c r="D216" s="6" t="s">
        <v>317</v>
      </c>
      <c r="E216" s="6"/>
      <c r="F216" s="7">
        <v>10.058</v>
      </c>
      <c r="G216" s="6"/>
      <c r="H216" s="7">
        <v>4.383</v>
      </c>
      <c r="I216" s="6"/>
      <c r="J216" s="7">
        <v>2.2949999999999999</v>
      </c>
      <c r="K216" s="6"/>
      <c r="L216" s="7">
        <v>1</v>
      </c>
      <c r="M216" s="6"/>
    </row>
    <row r="217" spans="2:13" x14ac:dyDescent="0.3">
      <c r="B217" s="6"/>
      <c r="C217" s="6"/>
      <c r="D217" s="6" t="s">
        <v>319</v>
      </c>
      <c r="E217" s="6"/>
      <c r="F217" s="7">
        <v>14.657999999999999</v>
      </c>
      <c r="G217" s="6"/>
      <c r="H217" s="7">
        <v>4.383</v>
      </c>
      <c r="I217" s="6"/>
      <c r="J217" s="7">
        <v>3.3439999999999999</v>
      </c>
      <c r="K217" s="6"/>
      <c r="L217" s="7">
        <v>7.2999999999999995E-2</v>
      </c>
      <c r="M217" s="6"/>
    </row>
    <row r="218" spans="2:13" x14ac:dyDescent="0.3">
      <c r="B218" s="6"/>
      <c r="C218" s="6"/>
      <c r="D218" s="6" t="s">
        <v>321</v>
      </c>
      <c r="E218" s="6"/>
      <c r="F218" s="7">
        <v>13.534000000000001</v>
      </c>
      <c r="G218" s="6"/>
      <c r="H218" s="7">
        <v>4.383</v>
      </c>
      <c r="I218" s="6"/>
      <c r="J218" s="7">
        <v>3.0880000000000001</v>
      </c>
      <c r="K218" s="6"/>
      <c r="L218" s="7">
        <v>0.152</v>
      </c>
      <c r="M218" s="6"/>
    </row>
    <row r="219" spans="2:13" x14ac:dyDescent="0.3">
      <c r="B219" s="6"/>
      <c r="C219" s="6"/>
      <c r="D219" s="6" t="s">
        <v>323</v>
      </c>
      <c r="E219" s="6"/>
      <c r="F219" s="7">
        <v>11.006</v>
      </c>
      <c r="G219" s="6"/>
      <c r="H219" s="7">
        <v>4.0590000000000002</v>
      </c>
      <c r="I219" s="6"/>
      <c r="J219" s="7">
        <v>2.7120000000000002</v>
      </c>
      <c r="K219" s="6"/>
      <c r="L219" s="7">
        <v>0.46200000000000002</v>
      </c>
      <c r="M219" s="6"/>
    </row>
    <row r="220" spans="2:13" ht="16.2" x14ac:dyDescent="0.3">
      <c r="B220" s="6" t="s">
        <v>316</v>
      </c>
      <c r="C220" s="6"/>
      <c r="D220" s="6" t="s">
        <v>317</v>
      </c>
      <c r="E220" s="6"/>
      <c r="F220" s="7">
        <v>23.588999999999999</v>
      </c>
      <c r="G220" s="6"/>
      <c r="H220" s="7">
        <v>2.7679999999999998</v>
      </c>
      <c r="I220" s="6"/>
      <c r="J220" s="7">
        <v>8.5220000000000002</v>
      </c>
      <c r="K220" s="6"/>
      <c r="L220" s="7" t="s">
        <v>381</v>
      </c>
      <c r="M220" s="6"/>
    </row>
    <row r="221" spans="2:13" ht="16.2" x14ac:dyDescent="0.3">
      <c r="B221" s="6"/>
      <c r="C221" s="6"/>
      <c r="D221" s="6" t="s">
        <v>319</v>
      </c>
      <c r="E221" s="6"/>
      <c r="F221" s="7">
        <v>28.189</v>
      </c>
      <c r="G221" s="6"/>
      <c r="H221" s="7">
        <v>2.7679999999999998</v>
      </c>
      <c r="I221" s="6"/>
      <c r="J221" s="7">
        <v>10.183999999999999</v>
      </c>
      <c r="K221" s="6"/>
      <c r="L221" s="7" t="s">
        <v>382</v>
      </c>
      <c r="M221" s="6"/>
    </row>
    <row r="222" spans="2:13" ht="16.2" x14ac:dyDescent="0.3">
      <c r="B222" s="6"/>
      <c r="C222" s="6"/>
      <c r="D222" s="6" t="s">
        <v>321</v>
      </c>
      <c r="E222" s="6"/>
      <c r="F222" s="7">
        <v>27.065999999999999</v>
      </c>
      <c r="G222" s="6"/>
      <c r="H222" s="7">
        <v>2.7679999999999998</v>
      </c>
      <c r="I222" s="6"/>
      <c r="J222" s="7">
        <v>9.7780000000000005</v>
      </c>
      <c r="K222" s="6"/>
      <c r="L222" s="7" t="s">
        <v>383</v>
      </c>
      <c r="M222" s="6"/>
    </row>
    <row r="223" spans="2:13" ht="16.2" x14ac:dyDescent="0.3">
      <c r="B223" s="6"/>
      <c r="C223" s="6"/>
      <c r="D223" s="6" t="s">
        <v>323</v>
      </c>
      <c r="E223" s="6"/>
      <c r="F223" s="7">
        <v>24.538</v>
      </c>
      <c r="G223" s="6"/>
      <c r="H223" s="7">
        <v>2.7679999999999998</v>
      </c>
      <c r="I223" s="6"/>
      <c r="J223" s="7">
        <v>8.8650000000000002</v>
      </c>
      <c r="K223" s="6"/>
      <c r="L223" s="7" t="s">
        <v>384</v>
      </c>
      <c r="M223" s="6"/>
    </row>
    <row r="224" spans="2:13" x14ac:dyDescent="0.3">
      <c r="B224" s="6" t="s">
        <v>317</v>
      </c>
      <c r="C224" s="6"/>
      <c r="D224" s="6" t="s">
        <v>319</v>
      </c>
      <c r="E224" s="6"/>
      <c r="F224" s="7">
        <v>4.5999999999999996</v>
      </c>
      <c r="G224" s="6"/>
      <c r="H224" s="7">
        <v>2.7679999999999998</v>
      </c>
      <c r="I224" s="6"/>
      <c r="J224" s="7">
        <v>1.6619999999999999</v>
      </c>
      <c r="K224" s="6"/>
      <c r="L224" s="7">
        <v>1</v>
      </c>
      <c r="M224" s="6"/>
    </row>
    <row r="225" spans="2:13" x14ac:dyDescent="0.3">
      <c r="B225" s="6"/>
      <c r="C225" s="6"/>
      <c r="D225" s="6" t="s">
        <v>321</v>
      </c>
      <c r="E225" s="6"/>
      <c r="F225" s="7">
        <v>3.476</v>
      </c>
      <c r="G225" s="6"/>
      <c r="H225" s="7">
        <v>2.7679999999999998</v>
      </c>
      <c r="I225" s="6"/>
      <c r="J225" s="7">
        <v>1.256</v>
      </c>
      <c r="K225" s="6"/>
      <c r="L225" s="7">
        <v>1</v>
      </c>
      <c r="M225" s="6"/>
    </row>
    <row r="226" spans="2:13" x14ac:dyDescent="0.3">
      <c r="B226" s="6"/>
      <c r="C226" s="6"/>
      <c r="D226" s="6" t="s">
        <v>323</v>
      </c>
      <c r="E226" s="6"/>
      <c r="F226" s="7">
        <v>0.94799999999999995</v>
      </c>
      <c r="G226" s="6"/>
      <c r="H226" s="7">
        <v>2.7679999999999998</v>
      </c>
      <c r="I226" s="6"/>
      <c r="J226" s="7">
        <v>0.34300000000000003</v>
      </c>
      <c r="K226" s="6"/>
      <c r="L226" s="7">
        <v>1</v>
      </c>
      <c r="M226" s="6"/>
    </row>
    <row r="227" spans="2:13" x14ac:dyDescent="0.3">
      <c r="B227" s="6" t="s">
        <v>319</v>
      </c>
      <c r="C227" s="6"/>
      <c r="D227" s="6" t="s">
        <v>321</v>
      </c>
      <c r="E227" s="6"/>
      <c r="F227" s="7">
        <v>-1.123</v>
      </c>
      <c r="G227" s="6"/>
      <c r="H227" s="7">
        <v>2.7679999999999998</v>
      </c>
      <c r="I227" s="6"/>
      <c r="J227" s="7">
        <v>-0.40600000000000003</v>
      </c>
      <c r="K227" s="6"/>
      <c r="L227" s="7">
        <v>1</v>
      </c>
      <c r="M227" s="6"/>
    </row>
    <row r="228" spans="2:13" x14ac:dyDescent="0.3">
      <c r="B228" s="6"/>
      <c r="C228" s="6"/>
      <c r="D228" s="6" t="s">
        <v>323</v>
      </c>
      <c r="E228" s="6"/>
      <c r="F228" s="7">
        <v>-3.6509999999999998</v>
      </c>
      <c r="G228" s="6"/>
      <c r="H228" s="7">
        <v>2.7679999999999998</v>
      </c>
      <c r="I228" s="6"/>
      <c r="J228" s="7">
        <v>-1.319</v>
      </c>
      <c r="K228" s="6"/>
      <c r="L228" s="7">
        <v>1</v>
      </c>
      <c r="M228" s="6"/>
    </row>
    <row r="229" spans="2:13" x14ac:dyDescent="0.3">
      <c r="B229" s="6" t="s">
        <v>321</v>
      </c>
      <c r="C229" s="6"/>
      <c r="D229" s="6" t="s">
        <v>323</v>
      </c>
      <c r="E229" s="6"/>
      <c r="F229" s="7">
        <v>-2.528</v>
      </c>
      <c r="G229" s="6"/>
      <c r="H229" s="7">
        <v>2.7679999999999998</v>
      </c>
      <c r="I229" s="6"/>
      <c r="J229" s="7">
        <v>-0.91300000000000003</v>
      </c>
      <c r="K229" s="6"/>
      <c r="L229" s="7">
        <v>1</v>
      </c>
      <c r="M229" s="6"/>
    </row>
    <row r="230" spans="2:13" ht="15" thickBot="1" x14ac:dyDescent="0.35">
      <c r="B230" s="16"/>
      <c r="C230" s="16"/>
      <c r="D230" s="16"/>
      <c r="E230" s="16"/>
      <c r="F230" s="16"/>
      <c r="G230" s="16"/>
      <c r="H230" s="16"/>
      <c r="I230" s="16"/>
      <c r="J230" s="16"/>
      <c r="K230" s="16"/>
      <c r="L230" s="16"/>
      <c r="M230" s="16"/>
    </row>
    <row r="231" spans="2:13" ht="14.4" customHeight="1" x14ac:dyDescent="0.3">
      <c r="B231" s="17" t="s">
        <v>330</v>
      </c>
      <c r="C231" s="17"/>
      <c r="D231" s="17"/>
      <c r="E231" s="17"/>
      <c r="F231" s="17"/>
      <c r="G231" s="17"/>
      <c r="H231" s="17"/>
      <c r="I231" s="17"/>
      <c r="J231" s="17"/>
      <c r="K231" s="17"/>
      <c r="L231" s="17"/>
      <c r="M231" s="17"/>
    </row>
    <row r="232" spans="2:13" ht="14.4" customHeight="1" x14ac:dyDescent="0.3">
      <c r="B232" s="18" t="s">
        <v>287</v>
      </c>
      <c r="C232" s="18"/>
      <c r="D232" s="18"/>
      <c r="E232" s="18"/>
      <c r="F232" s="18"/>
      <c r="G232" s="18"/>
      <c r="H232" s="18"/>
      <c r="I232" s="18"/>
      <c r="J232" s="18"/>
      <c r="K232" s="18"/>
      <c r="L232" s="18"/>
      <c r="M232" s="18"/>
    </row>
  </sheetData>
  <mergeCells count="84">
    <mergeCell ref="B230:M230"/>
    <mergeCell ref="B231:M231"/>
    <mergeCell ref="B232:M232"/>
    <mergeCell ref="N175:O175"/>
    <mergeCell ref="P175:Q175"/>
    <mergeCell ref="B178:Q178"/>
    <mergeCell ref="B183:M183"/>
    <mergeCell ref="B184:C184"/>
    <mergeCell ref="D184:E184"/>
    <mergeCell ref="F184:G184"/>
    <mergeCell ref="H184:I184"/>
    <mergeCell ref="J184:K184"/>
    <mergeCell ref="L184:M184"/>
    <mergeCell ref="N165:O165"/>
    <mergeCell ref="B168:O168"/>
    <mergeCell ref="B169:O169"/>
    <mergeCell ref="B174:Q174"/>
    <mergeCell ref="B175:C175"/>
    <mergeCell ref="D175:E175"/>
    <mergeCell ref="F175:G175"/>
    <mergeCell ref="H175:I175"/>
    <mergeCell ref="J175:K175"/>
    <mergeCell ref="L175:M175"/>
    <mergeCell ref="B165:C165"/>
    <mergeCell ref="D165:E165"/>
    <mergeCell ref="F165:G165"/>
    <mergeCell ref="H165:I165"/>
    <mergeCell ref="J165:K165"/>
    <mergeCell ref="L165:M165"/>
    <mergeCell ref="B164:O164"/>
    <mergeCell ref="B135:M135"/>
    <mergeCell ref="B136:M136"/>
    <mergeCell ref="B142:Q142"/>
    <mergeCell ref="B143:C143"/>
    <mergeCell ref="D143:E143"/>
    <mergeCell ref="F143:G143"/>
    <mergeCell ref="H143:I143"/>
    <mergeCell ref="J143:K143"/>
    <mergeCell ref="L143:M143"/>
    <mergeCell ref="N143:O143"/>
    <mergeCell ref="P143:Q143"/>
    <mergeCell ref="B159:Q159"/>
    <mergeCell ref="B160:Q160"/>
    <mergeCell ref="B161:Q161"/>
    <mergeCell ref="B162:Q162"/>
    <mergeCell ref="P80:Q80"/>
    <mergeCell ref="B83:Q83"/>
    <mergeCell ref="B88:M88"/>
    <mergeCell ref="B89:C89"/>
    <mergeCell ref="D89:E89"/>
    <mergeCell ref="F89:G89"/>
    <mergeCell ref="H89:I89"/>
    <mergeCell ref="J89:K89"/>
    <mergeCell ref="L89:M89"/>
    <mergeCell ref="L71:M71"/>
    <mergeCell ref="B73:M73"/>
    <mergeCell ref="B74:M74"/>
    <mergeCell ref="B79:Q79"/>
    <mergeCell ref="B80:C80"/>
    <mergeCell ref="D80:E80"/>
    <mergeCell ref="F80:G80"/>
    <mergeCell ref="H80:I80"/>
    <mergeCell ref="J80:K80"/>
    <mergeCell ref="L80:M80"/>
    <mergeCell ref="B71:C71"/>
    <mergeCell ref="D71:E71"/>
    <mergeCell ref="F71:G71"/>
    <mergeCell ref="H71:I71"/>
    <mergeCell ref="J71:K71"/>
    <mergeCell ref="N80:O80"/>
    <mergeCell ref="B65:Q65"/>
    <mergeCell ref="B66:Q66"/>
    <mergeCell ref="B67:Q67"/>
    <mergeCell ref="B68:Q68"/>
    <mergeCell ref="B70:M70"/>
    <mergeCell ref="B53:Q53"/>
    <mergeCell ref="B54:C54"/>
    <mergeCell ref="D54:E54"/>
    <mergeCell ref="F54:G54"/>
    <mergeCell ref="H54:I54"/>
    <mergeCell ref="J54:K54"/>
    <mergeCell ref="L54:M54"/>
    <mergeCell ref="N54:O54"/>
    <mergeCell ref="P54:Q54"/>
  </mergeCells>
  <hyperlinks>
    <hyperlink ref="A5" location="List_of_links" display="Links" xr:uid="{C70B8F14-FD3B-45EC-9BC2-FB2D607520BF}"/>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Links</vt:lpstr>
      <vt:lpstr>Full Data Set</vt:lpstr>
      <vt:lpstr>Graph x axis</vt:lpstr>
      <vt:lpstr>FCR Slope 1</vt:lpstr>
      <vt:lpstr>VL Slope 1</vt:lpstr>
      <vt:lpstr>FCR Slope 2</vt:lpstr>
      <vt:lpstr>VL Slope 2</vt:lpstr>
      <vt:lpstr>FCR set 10s SmO2</vt:lpstr>
      <vt:lpstr>FCR entire set SmO2</vt:lpstr>
      <vt:lpstr>VL set 10s SmO2</vt:lpstr>
      <vt:lpstr>VL entire set SmO2</vt:lpstr>
      <vt:lpstr>FCR set 10s TH</vt:lpstr>
      <vt:lpstr>FCR entire set TH</vt:lpstr>
      <vt:lpstr>VL set 10s TH</vt:lpstr>
      <vt:lpstr>VL entire set TH</vt:lpstr>
      <vt:lpstr>FCR Base SmO2</vt:lpstr>
      <vt:lpstr>FCR Min SmO2</vt:lpstr>
      <vt:lpstr>FCR Max SmO2</vt:lpstr>
      <vt:lpstr>VL Base SmO2</vt:lpstr>
      <vt:lpstr>VL Min SmO2</vt:lpstr>
      <vt:lpstr>VL Max SmO2</vt:lpstr>
      <vt:lpstr>Breathing Rate</vt:lpstr>
      <vt:lpstr>Heart Rate</vt:lpstr>
      <vt:lpstr>Systolic Blood Pressure</vt:lpstr>
      <vt:lpstr>Diastolic Blood Pressure</vt:lpstr>
      <vt:lpstr>Breathing_Rate__bpm</vt:lpstr>
      <vt:lpstr>Diastolic_Blood_Pressure__mmHg</vt:lpstr>
      <vt:lpstr>FCR_Baseline_SmO2</vt:lpstr>
      <vt:lpstr>FCR_Maximum_SmO2</vt:lpstr>
      <vt:lpstr>FCR_Minimum_SmO2</vt:lpstr>
      <vt:lpstr>FCR_SmO2_Entire_Set</vt:lpstr>
      <vt:lpstr>FCR_SmO2_Set_Final_10s</vt:lpstr>
      <vt:lpstr>FCR_SmO2_Slope_1____s</vt:lpstr>
      <vt:lpstr>FCR_SmO2_Slope_2_1st_10s____s</vt:lpstr>
      <vt:lpstr>FCR_TH_Entire_Set__g_dL</vt:lpstr>
      <vt:lpstr>FCR_TH_Set_Final_10s__g_dL</vt:lpstr>
      <vt:lpstr>Full_Data_Set</vt:lpstr>
      <vt:lpstr>Graph_X_Axis</vt:lpstr>
      <vt:lpstr>Heart_Rate__BPM</vt:lpstr>
      <vt:lpstr>List_of_links</vt:lpstr>
      <vt:lpstr>Systolic_Blood_Pressure__mmHg</vt:lpstr>
      <vt:lpstr>VL_Baseline_SmO2</vt:lpstr>
      <vt:lpstr>VL_Maximum_SmO2</vt:lpstr>
      <vt:lpstr>VL_Minimum_SmO2</vt:lpstr>
      <vt:lpstr>VL_SmO2_Entire_Set</vt:lpstr>
      <vt:lpstr>VL_SmO2_Set_Final_10s</vt:lpstr>
      <vt:lpstr>VL_SmO2_Slope_1____s</vt:lpstr>
      <vt:lpstr>VL_SmO2_Slope_2_1st_10s____s</vt:lpstr>
      <vt:lpstr>VL_TH_Entire_Set__g_dL</vt:lpstr>
      <vt:lpstr>VL_TH_Set_Final_10s__g_dL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Matthews</dc:creator>
  <cp:lastModifiedBy>Evan Matthews</cp:lastModifiedBy>
  <dcterms:created xsi:type="dcterms:W3CDTF">2024-02-22T18:09:46Z</dcterms:created>
  <dcterms:modified xsi:type="dcterms:W3CDTF">2024-03-06T02:28:52Z</dcterms:modified>
</cp:coreProperties>
</file>